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Tahun 2019\2019 LKE RB edit\"/>
    </mc:Choice>
  </mc:AlternateContent>
  <xr:revisionPtr revIDLastSave="0" documentId="13_ncr:1_{27ABF4D5-8EC5-4B85-AACD-77813E20EC91}" xr6:coauthVersionLast="43" xr6:coauthVersionMax="43" xr10:uidLastSave="{00000000-0000-0000-0000-000000000000}"/>
  <bookViews>
    <workbookView xWindow="28680" yWindow="-120" windowWidth="20640" windowHeight="11160" tabRatio="804" activeTab="3" xr2:uid="{13BABC9F-EA84-443F-8CC9-D309B20C8D7B}"/>
  </bookViews>
  <sheets>
    <sheet name="LKE UTAMA" sheetId="20" r:id="rId1"/>
    <sheet name="LKE Pusat" sheetId="9" r:id="rId2"/>
    <sheet name="LKE Unit" sheetId="21" r:id="rId3"/>
    <sheet name="Unit 1" sheetId="10" r:id="rId4"/>
    <sheet name="Unit 2" sheetId="11" r:id="rId5"/>
    <sheet name="Unit 3" sheetId="12" r:id="rId6"/>
    <sheet name="Unit 4" sheetId="13" r:id="rId7"/>
    <sheet name="Unit 5" sheetId="14" r:id="rId8"/>
    <sheet name="Unit 6" sheetId="15" r:id="rId9"/>
    <sheet name="Unit 7" sheetId="16" r:id="rId10"/>
    <sheet name="Unit 8" sheetId="17" r:id="rId11"/>
    <sheet name="Unit 9" sheetId="18" r:id="rId12"/>
    <sheet name="Unit 10" sheetId="19" r:id="rId13"/>
  </sheets>
  <definedNames>
    <definedName name="_xlnm._FilterDatabase" localSheetId="1" hidden="1">'LKE Pusat'!$A$7:$O$167</definedName>
    <definedName name="_xlnm._FilterDatabase" localSheetId="2" hidden="1">'LKE Unit'!$A$7:$S$155</definedName>
    <definedName name="_xlnm._FilterDatabase" localSheetId="0" hidden="1">'LKE UTAMA'!$A$2:$I$48</definedName>
  </definedNames>
  <calcPr calcId="18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4" i="19" l="1"/>
  <c r="S154" i="21" s="1"/>
  <c r="M153" i="19"/>
  <c r="S153" i="21" s="1"/>
  <c r="M152" i="19"/>
  <c r="M150" i="19"/>
  <c r="S150" i="21" s="1"/>
  <c r="M149" i="19"/>
  <c r="M148" i="19"/>
  <c r="S148" i="21" s="1"/>
  <c r="M146" i="19"/>
  <c r="S146" i="21" s="1"/>
  <c r="M145" i="19"/>
  <c r="S145" i="21" s="1"/>
  <c r="M144" i="19"/>
  <c r="S144" i="21" s="1"/>
  <c r="M143" i="19"/>
  <c r="S143" i="21" s="1"/>
  <c r="M142" i="19"/>
  <c r="M140" i="19"/>
  <c r="S140" i="21" s="1"/>
  <c r="M139" i="19"/>
  <c r="S139" i="21" s="1"/>
  <c r="M138" i="19"/>
  <c r="S138" i="21" s="1"/>
  <c r="M137" i="19"/>
  <c r="S137" i="21" s="1"/>
  <c r="M136" i="19"/>
  <c r="M134" i="19"/>
  <c r="S134" i="21" s="1"/>
  <c r="M133" i="19"/>
  <c r="S133" i="21" s="1"/>
  <c r="M132" i="19"/>
  <c r="S132" i="21" s="1"/>
  <c r="M131" i="19"/>
  <c r="S131" i="21" s="1"/>
  <c r="M130" i="19"/>
  <c r="S130" i="21" s="1"/>
  <c r="M126" i="19"/>
  <c r="S126" i="21" s="1"/>
  <c r="S125" i="21" s="1"/>
  <c r="N125" i="19"/>
  <c r="M125" i="19"/>
  <c r="M124" i="19"/>
  <c r="S124" i="21" s="1"/>
  <c r="M123" i="19"/>
  <c r="S123" i="21" s="1"/>
  <c r="M122" i="19"/>
  <c r="M121" i="19"/>
  <c r="S121" i="21" s="1"/>
  <c r="M119" i="19"/>
  <c r="M117" i="19"/>
  <c r="S117" i="21" s="1"/>
  <c r="M116" i="19"/>
  <c r="S116" i="21" s="1"/>
  <c r="L112" i="19"/>
  <c r="M112" i="19" s="1"/>
  <c r="S112" i="21" s="1"/>
  <c r="M111" i="19"/>
  <c r="S111" i="21" s="1"/>
  <c r="M110" i="19"/>
  <c r="M108" i="19"/>
  <c r="S108" i="21" s="1"/>
  <c r="M107" i="19"/>
  <c r="S107" i="21" s="1"/>
  <c r="M106" i="19"/>
  <c r="S106" i="21" s="1"/>
  <c r="M105" i="19"/>
  <c r="S105" i="21" s="1"/>
  <c r="M104" i="19"/>
  <c r="S104" i="21" s="1"/>
  <c r="M103" i="19"/>
  <c r="L97" i="19"/>
  <c r="L96" i="19" s="1"/>
  <c r="M96" i="19" s="1"/>
  <c r="S96" i="21" s="1"/>
  <c r="L91" i="19"/>
  <c r="L90" i="19"/>
  <c r="M90" i="19" s="1"/>
  <c r="S90" i="21" s="1"/>
  <c r="M89" i="19"/>
  <c r="S89" i="21" s="1"/>
  <c r="M88" i="19"/>
  <c r="S88" i="21" s="1"/>
  <c r="M87" i="19"/>
  <c r="S87" i="21" s="1"/>
  <c r="M86" i="19"/>
  <c r="M83" i="19"/>
  <c r="S83" i="21" s="1"/>
  <c r="M82" i="19"/>
  <c r="S82" i="21" s="1"/>
  <c r="M81" i="19"/>
  <c r="M79" i="19"/>
  <c r="S79" i="21" s="1"/>
  <c r="M78" i="19"/>
  <c r="S78" i="21" s="1"/>
  <c r="M77" i="19"/>
  <c r="S77" i="21" s="1"/>
  <c r="M76" i="19"/>
  <c r="S76" i="21" s="1"/>
  <c r="M75" i="19"/>
  <c r="S75" i="21" s="1"/>
  <c r="M74" i="19"/>
  <c r="M71" i="19"/>
  <c r="M69" i="19"/>
  <c r="S69" i="21" s="1"/>
  <c r="M68" i="19"/>
  <c r="M66" i="19"/>
  <c r="S66" i="21" s="1"/>
  <c r="M65" i="19"/>
  <c r="M63" i="19"/>
  <c r="S63" i="21" s="1"/>
  <c r="M62" i="19"/>
  <c r="S62" i="21" s="1"/>
  <c r="M61" i="19"/>
  <c r="S61" i="21" s="1"/>
  <c r="M60" i="19"/>
  <c r="S60" i="21" s="1"/>
  <c r="M59" i="19"/>
  <c r="S59" i="21" s="1"/>
  <c r="M58" i="19"/>
  <c r="M55" i="19"/>
  <c r="S55" i="21" s="1"/>
  <c r="M54" i="19"/>
  <c r="M51" i="19"/>
  <c r="S51" i="21" s="1"/>
  <c r="M50" i="19"/>
  <c r="S50" i="21" s="1"/>
  <c r="M49" i="19"/>
  <c r="S49" i="21" s="1"/>
  <c r="M48" i="19"/>
  <c r="S48" i="21" s="1"/>
  <c r="S47" i="21" s="1"/>
  <c r="M44" i="19"/>
  <c r="S44" i="21" s="1"/>
  <c r="M43" i="19"/>
  <c r="M41" i="19"/>
  <c r="S41" i="21" s="1"/>
  <c r="M40" i="19"/>
  <c r="M38" i="19"/>
  <c r="S38" i="21" s="1"/>
  <c r="M37" i="19"/>
  <c r="S37" i="21" s="1"/>
  <c r="M36" i="19"/>
  <c r="S36" i="21" s="1"/>
  <c r="S35" i="21" s="1"/>
  <c r="M32" i="19"/>
  <c r="S32" i="21" s="1"/>
  <c r="M31" i="19"/>
  <c r="M27" i="19"/>
  <c r="M26" i="19"/>
  <c r="S26" i="21" s="1"/>
  <c r="M23" i="19"/>
  <c r="S23" i="21" s="1"/>
  <c r="M22" i="19"/>
  <c r="M20" i="19"/>
  <c r="S20" i="21" s="1"/>
  <c r="M19" i="19"/>
  <c r="S19" i="21" s="1"/>
  <c r="M18" i="19"/>
  <c r="S18" i="21" s="1"/>
  <c r="M17" i="19"/>
  <c r="S17" i="21" s="1"/>
  <c r="M15" i="19"/>
  <c r="M14" i="19"/>
  <c r="S14" i="21" s="1"/>
  <c r="M13" i="19"/>
  <c r="S13" i="21" s="1"/>
  <c r="M11" i="19"/>
  <c r="S11" i="21" s="1"/>
  <c r="M10" i="19"/>
  <c r="S10" i="21" s="1"/>
  <c r="M9" i="19"/>
  <c r="M154" i="18"/>
  <c r="R154" i="21" s="1"/>
  <c r="M153" i="18"/>
  <c r="M152" i="18"/>
  <c r="R152" i="21" s="1"/>
  <c r="M150" i="18"/>
  <c r="R150" i="21" s="1"/>
  <c r="M149" i="18"/>
  <c r="M148" i="18"/>
  <c r="R148" i="21" s="1"/>
  <c r="M146" i="18"/>
  <c r="R146" i="21" s="1"/>
  <c r="M145" i="18"/>
  <c r="R145" i="21" s="1"/>
  <c r="M144" i="18"/>
  <c r="R144" i="21" s="1"/>
  <c r="M143" i="18"/>
  <c r="R143" i="21" s="1"/>
  <c r="M142" i="18"/>
  <c r="M140" i="18"/>
  <c r="M139" i="18"/>
  <c r="R139" i="21" s="1"/>
  <c r="M138" i="18"/>
  <c r="R138" i="21" s="1"/>
  <c r="M137" i="18"/>
  <c r="R137" i="21" s="1"/>
  <c r="M136" i="18"/>
  <c r="R136" i="21" s="1"/>
  <c r="M134" i="18"/>
  <c r="R134" i="21" s="1"/>
  <c r="M133" i="18"/>
  <c r="R133" i="21" s="1"/>
  <c r="M132" i="18"/>
  <c r="R132" i="21" s="1"/>
  <c r="M131" i="18"/>
  <c r="R131" i="21" s="1"/>
  <c r="M130" i="18"/>
  <c r="R130" i="21" s="1"/>
  <c r="M129" i="18"/>
  <c r="M126" i="18"/>
  <c r="M124" i="18"/>
  <c r="R124" i="21" s="1"/>
  <c r="M123" i="18"/>
  <c r="R123" i="21" s="1"/>
  <c r="M122" i="18"/>
  <c r="M121" i="18"/>
  <c r="R121" i="21" s="1"/>
  <c r="M119" i="18"/>
  <c r="R119" i="21" s="1"/>
  <c r="R118" i="21" s="1"/>
  <c r="M117" i="18"/>
  <c r="R117" i="21" s="1"/>
  <c r="M116" i="18"/>
  <c r="R116" i="21" s="1"/>
  <c r="M112" i="18"/>
  <c r="R112" i="21" s="1"/>
  <c r="L112" i="18"/>
  <c r="M111" i="18"/>
  <c r="M110" i="18"/>
  <c r="R110" i="21" s="1"/>
  <c r="M108" i="18"/>
  <c r="R108" i="21" s="1"/>
  <c r="M107" i="18"/>
  <c r="R107" i="21" s="1"/>
  <c r="M106" i="18"/>
  <c r="R106" i="21" s="1"/>
  <c r="M105" i="18"/>
  <c r="R105" i="21" s="1"/>
  <c r="M104" i="18"/>
  <c r="M103" i="18"/>
  <c r="R103" i="21" s="1"/>
  <c r="L97" i="18"/>
  <c r="L96" i="18"/>
  <c r="M96" i="18" s="1"/>
  <c r="R96" i="21" s="1"/>
  <c r="L91" i="18"/>
  <c r="L90" i="18" s="1"/>
  <c r="M90" i="18" s="1"/>
  <c r="R90" i="21" s="1"/>
  <c r="M89" i="18"/>
  <c r="R89" i="21" s="1"/>
  <c r="M88" i="18"/>
  <c r="R88" i="21" s="1"/>
  <c r="M87" i="18"/>
  <c r="R87" i="21" s="1"/>
  <c r="M86" i="18"/>
  <c r="M83" i="18"/>
  <c r="R83" i="21" s="1"/>
  <c r="M82" i="18"/>
  <c r="R82" i="21" s="1"/>
  <c r="M81" i="18"/>
  <c r="R81" i="21" s="1"/>
  <c r="R80" i="21" s="1"/>
  <c r="M79" i="18"/>
  <c r="R79" i="21" s="1"/>
  <c r="M78" i="18"/>
  <c r="M77" i="18"/>
  <c r="R77" i="21" s="1"/>
  <c r="M76" i="18"/>
  <c r="R76" i="21" s="1"/>
  <c r="M75" i="18"/>
  <c r="R75" i="21" s="1"/>
  <c r="M74" i="18"/>
  <c r="R74" i="21" s="1"/>
  <c r="M71" i="18"/>
  <c r="R71" i="21" s="1"/>
  <c r="R70" i="21" s="1"/>
  <c r="M70" i="18"/>
  <c r="N70" i="18" s="1"/>
  <c r="M69" i="18"/>
  <c r="R69" i="21" s="1"/>
  <c r="M68" i="18"/>
  <c r="M66" i="18"/>
  <c r="R66" i="21" s="1"/>
  <c r="M65" i="18"/>
  <c r="M63" i="18"/>
  <c r="R63" i="21" s="1"/>
  <c r="M62" i="18"/>
  <c r="R62" i="21" s="1"/>
  <c r="M61" i="18"/>
  <c r="R61" i="21" s="1"/>
  <c r="M60" i="18"/>
  <c r="R60" i="21" s="1"/>
  <c r="M59" i="18"/>
  <c r="R59" i="21" s="1"/>
  <c r="M58" i="18"/>
  <c r="M55" i="18"/>
  <c r="R55" i="21" s="1"/>
  <c r="M54" i="18"/>
  <c r="M51" i="18"/>
  <c r="R51" i="21" s="1"/>
  <c r="M50" i="18"/>
  <c r="R50" i="21" s="1"/>
  <c r="M49" i="18"/>
  <c r="R49" i="21" s="1"/>
  <c r="M48" i="18"/>
  <c r="R48" i="21" s="1"/>
  <c r="M44" i="18"/>
  <c r="R44" i="21" s="1"/>
  <c r="M43" i="18"/>
  <c r="M41" i="18"/>
  <c r="R41" i="21" s="1"/>
  <c r="M40" i="18"/>
  <c r="M38" i="18"/>
  <c r="R38" i="21" s="1"/>
  <c r="M37" i="18"/>
  <c r="M36" i="18"/>
  <c r="R36" i="21" s="1"/>
  <c r="M32" i="18"/>
  <c r="R32" i="21" s="1"/>
  <c r="M31" i="18"/>
  <c r="M27" i="18"/>
  <c r="M26" i="18"/>
  <c r="R26" i="21" s="1"/>
  <c r="M23" i="18"/>
  <c r="R23" i="21" s="1"/>
  <c r="M22" i="18"/>
  <c r="R22" i="21" s="1"/>
  <c r="M20" i="18"/>
  <c r="R20" i="21" s="1"/>
  <c r="M19" i="18"/>
  <c r="R19" i="21" s="1"/>
  <c r="M18" i="18"/>
  <c r="M17" i="18"/>
  <c r="R17" i="21" s="1"/>
  <c r="M15" i="18"/>
  <c r="M14" i="18"/>
  <c r="R14" i="21" s="1"/>
  <c r="M13" i="18"/>
  <c r="R13" i="21" s="1"/>
  <c r="M11" i="18"/>
  <c r="R11" i="21" s="1"/>
  <c r="M10" i="18"/>
  <c r="R10" i="21" s="1"/>
  <c r="M9" i="18"/>
  <c r="R9" i="21" s="1"/>
  <c r="M154" i="17"/>
  <c r="Q154" i="21" s="1"/>
  <c r="M153" i="17"/>
  <c r="Q153" i="21" s="1"/>
  <c r="M152" i="17"/>
  <c r="M150" i="17"/>
  <c r="Q150" i="21" s="1"/>
  <c r="M149" i="17"/>
  <c r="M148" i="17"/>
  <c r="Q148" i="21" s="1"/>
  <c r="M146" i="17"/>
  <c r="Q146" i="21" s="1"/>
  <c r="M145" i="17"/>
  <c r="Q145" i="21" s="1"/>
  <c r="M144" i="17"/>
  <c r="Q144" i="21" s="1"/>
  <c r="M143" i="17"/>
  <c r="Q143" i="21" s="1"/>
  <c r="M142" i="17"/>
  <c r="M140" i="17"/>
  <c r="Q140" i="21" s="1"/>
  <c r="M139" i="17"/>
  <c r="Q139" i="21" s="1"/>
  <c r="M138" i="17"/>
  <c r="Q138" i="21" s="1"/>
  <c r="M137" i="17"/>
  <c r="M136" i="17"/>
  <c r="Q136" i="21" s="1"/>
  <c r="M134" i="17"/>
  <c r="Q134" i="21" s="1"/>
  <c r="M133" i="17"/>
  <c r="Q133" i="21" s="1"/>
  <c r="M132" i="17"/>
  <c r="Q132" i="21" s="1"/>
  <c r="M131" i="17"/>
  <c r="Q131" i="21" s="1"/>
  <c r="M130" i="17"/>
  <c r="Q130" i="21" s="1"/>
  <c r="M126" i="17"/>
  <c r="Q126" i="21" s="1"/>
  <c r="Q125" i="21" s="1"/>
  <c r="M125" i="17"/>
  <c r="N125" i="17" s="1"/>
  <c r="M124" i="17"/>
  <c r="Q124" i="21" s="1"/>
  <c r="M123" i="17"/>
  <c r="Q123" i="21" s="1"/>
  <c r="M122" i="17"/>
  <c r="M121" i="17"/>
  <c r="Q121" i="21" s="1"/>
  <c r="M119" i="17"/>
  <c r="M117" i="17"/>
  <c r="Q117" i="21" s="1"/>
  <c r="M116" i="17"/>
  <c r="Q116" i="21" s="1"/>
  <c r="M112" i="17"/>
  <c r="Q112" i="21" s="1"/>
  <c r="L112" i="17"/>
  <c r="M111" i="17"/>
  <c r="Q111" i="21" s="1"/>
  <c r="M110" i="17"/>
  <c r="M108" i="17"/>
  <c r="Q108" i="21" s="1"/>
  <c r="M107" i="17"/>
  <c r="Q107" i="21" s="1"/>
  <c r="M106" i="17"/>
  <c r="Q106" i="21" s="1"/>
  <c r="M105" i="17"/>
  <c r="Q105" i="21" s="1"/>
  <c r="M104" i="17"/>
  <c r="Q104" i="21" s="1"/>
  <c r="M103" i="17"/>
  <c r="L97" i="17"/>
  <c r="L96" i="17" s="1"/>
  <c r="M96" i="17" s="1"/>
  <c r="Q96" i="21" s="1"/>
  <c r="L91" i="17"/>
  <c r="M90" i="17"/>
  <c r="Q90" i="21" s="1"/>
  <c r="L90" i="17"/>
  <c r="M89" i="17"/>
  <c r="Q89" i="21" s="1"/>
  <c r="M88" i="17"/>
  <c r="Q88" i="21" s="1"/>
  <c r="M87" i="17"/>
  <c r="Q87" i="21" s="1"/>
  <c r="M86" i="17"/>
  <c r="Q86" i="21" s="1"/>
  <c r="M83" i="17"/>
  <c r="Q83" i="21" s="1"/>
  <c r="M82" i="17"/>
  <c r="Q82" i="21" s="1"/>
  <c r="M81" i="17"/>
  <c r="M79" i="17"/>
  <c r="Q79" i="21" s="1"/>
  <c r="M78" i="17"/>
  <c r="Q78" i="21" s="1"/>
  <c r="M77" i="17"/>
  <c r="Q77" i="21" s="1"/>
  <c r="M76" i="17"/>
  <c r="Q76" i="21" s="1"/>
  <c r="M75" i="17"/>
  <c r="Q75" i="21" s="1"/>
  <c r="M74" i="17"/>
  <c r="M71" i="17"/>
  <c r="M69" i="17"/>
  <c r="Q69" i="21" s="1"/>
  <c r="M68" i="17"/>
  <c r="M66" i="17"/>
  <c r="Q66" i="21" s="1"/>
  <c r="M65" i="17"/>
  <c r="M63" i="17"/>
  <c r="Q63" i="21" s="1"/>
  <c r="M62" i="17"/>
  <c r="Q62" i="21" s="1"/>
  <c r="M61" i="17"/>
  <c r="Q61" i="21" s="1"/>
  <c r="M60" i="17"/>
  <c r="Q60" i="21" s="1"/>
  <c r="M59" i="17"/>
  <c r="Q59" i="21" s="1"/>
  <c r="M58" i="17"/>
  <c r="M55" i="17"/>
  <c r="Q55" i="21" s="1"/>
  <c r="M54" i="17"/>
  <c r="M51" i="17"/>
  <c r="Q51" i="21" s="1"/>
  <c r="M50" i="17"/>
  <c r="Q50" i="21" s="1"/>
  <c r="M49" i="17"/>
  <c r="Q49" i="21" s="1"/>
  <c r="M48" i="17"/>
  <c r="Q48" i="21" s="1"/>
  <c r="M44" i="17"/>
  <c r="Q44" i="21" s="1"/>
  <c r="M43" i="17"/>
  <c r="M41" i="17"/>
  <c r="Q41" i="21" s="1"/>
  <c r="M40" i="17"/>
  <c r="M38" i="17"/>
  <c r="Q38" i="21" s="1"/>
  <c r="M37" i="17"/>
  <c r="Q37" i="21" s="1"/>
  <c r="M36" i="17"/>
  <c r="M32" i="17"/>
  <c r="Q32" i="21" s="1"/>
  <c r="M31" i="17"/>
  <c r="Q31" i="21" s="1"/>
  <c r="M27" i="17"/>
  <c r="M26" i="17"/>
  <c r="Q26" i="21" s="1"/>
  <c r="M23" i="17"/>
  <c r="Q23" i="21" s="1"/>
  <c r="M22" i="17"/>
  <c r="M20" i="17"/>
  <c r="Q20" i="21" s="1"/>
  <c r="M19" i="17"/>
  <c r="Q19" i="21" s="1"/>
  <c r="M18" i="17"/>
  <c r="Q18" i="21" s="1"/>
  <c r="M17" i="17"/>
  <c r="M15" i="17"/>
  <c r="M14" i="17"/>
  <c r="Q14" i="21" s="1"/>
  <c r="M13" i="17"/>
  <c r="Q13" i="21" s="1"/>
  <c r="M11" i="17"/>
  <c r="Q11" i="21" s="1"/>
  <c r="M10" i="17"/>
  <c r="Q10" i="21" s="1"/>
  <c r="M9" i="17"/>
  <c r="M154" i="16"/>
  <c r="P154" i="21" s="1"/>
  <c r="M153" i="16"/>
  <c r="P153" i="21" s="1"/>
  <c r="M152" i="16"/>
  <c r="M150" i="16"/>
  <c r="P150" i="21" s="1"/>
  <c r="M149" i="16"/>
  <c r="P149" i="21" s="1"/>
  <c r="M148" i="16"/>
  <c r="M146" i="16"/>
  <c r="P146" i="21" s="1"/>
  <c r="M145" i="16"/>
  <c r="P145" i="21" s="1"/>
  <c r="M144" i="16"/>
  <c r="P144" i="21" s="1"/>
  <c r="M143" i="16"/>
  <c r="P143" i="21" s="1"/>
  <c r="M142" i="16"/>
  <c r="M140" i="16"/>
  <c r="P140" i="21" s="1"/>
  <c r="M139" i="16"/>
  <c r="P139" i="21" s="1"/>
  <c r="M138" i="16"/>
  <c r="P138" i="21" s="1"/>
  <c r="M137" i="16"/>
  <c r="P137" i="21" s="1"/>
  <c r="M136" i="16"/>
  <c r="M134" i="16"/>
  <c r="P134" i="21" s="1"/>
  <c r="M133" i="16"/>
  <c r="P133" i="21" s="1"/>
  <c r="M132" i="16"/>
  <c r="P132" i="21" s="1"/>
  <c r="M131" i="16"/>
  <c r="P131" i="21" s="1"/>
  <c r="M130" i="16"/>
  <c r="P130" i="21" s="1"/>
  <c r="M129" i="16"/>
  <c r="M126" i="16"/>
  <c r="P126" i="21" s="1"/>
  <c r="P125" i="21" s="1"/>
  <c r="N125" i="16"/>
  <c r="M125" i="16"/>
  <c r="M124" i="16"/>
  <c r="P124" i="21" s="1"/>
  <c r="M123" i="16"/>
  <c r="P123" i="21" s="1"/>
  <c r="M122" i="16"/>
  <c r="P122" i="21" s="1"/>
  <c r="M121" i="16"/>
  <c r="M119" i="16"/>
  <c r="M117" i="16"/>
  <c r="P117" i="21" s="1"/>
  <c r="M116" i="16"/>
  <c r="P116" i="21" s="1"/>
  <c r="L112" i="16"/>
  <c r="M112" i="16" s="1"/>
  <c r="P112" i="21" s="1"/>
  <c r="M111" i="16"/>
  <c r="P111" i="21" s="1"/>
  <c r="M110" i="16"/>
  <c r="M108" i="16"/>
  <c r="P108" i="21" s="1"/>
  <c r="M107" i="16"/>
  <c r="P107" i="21" s="1"/>
  <c r="M106" i="16"/>
  <c r="P106" i="21" s="1"/>
  <c r="M105" i="16"/>
  <c r="P105" i="21" s="1"/>
  <c r="M104" i="16"/>
  <c r="P104" i="21" s="1"/>
  <c r="M103" i="16"/>
  <c r="L97" i="16"/>
  <c r="L96" i="16" s="1"/>
  <c r="M96" i="16" s="1"/>
  <c r="P96" i="21" s="1"/>
  <c r="L91" i="16"/>
  <c r="L90" i="16" s="1"/>
  <c r="M90" i="16" s="1"/>
  <c r="P90" i="21" s="1"/>
  <c r="M89" i="16"/>
  <c r="P89" i="21" s="1"/>
  <c r="M88" i="16"/>
  <c r="P88" i="21" s="1"/>
  <c r="M87" i="16"/>
  <c r="P87" i="21" s="1"/>
  <c r="M86" i="16"/>
  <c r="P86" i="21" s="1"/>
  <c r="M83" i="16"/>
  <c r="P83" i="21" s="1"/>
  <c r="M82" i="16"/>
  <c r="P82" i="21" s="1"/>
  <c r="M81" i="16"/>
  <c r="M79" i="16"/>
  <c r="P79" i="21" s="1"/>
  <c r="M78" i="16"/>
  <c r="P78" i="21" s="1"/>
  <c r="M77" i="16"/>
  <c r="P77" i="21" s="1"/>
  <c r="M76" i="16"/>
  <c r="P76" i="21" s="1"/>
  <c r="M75" i="16"/>
  <c r="P75" i="21" s="1"/>
  <c r="M74" i="16"/>
  <c r="M71" i="16"/>
  <c r="M69" i="16"/>
  <c r="P69" i="21" s="1"/>
  <c r="M68" i="16"/>
  <c r="M66" i="16"/>
  <c r="P66" i="21" s="1"/>
  <c r="M65" i="16"/>
  <c r="M63" i="16"/>
  <c r="P63" i="21" s="1"/>
  <c r="M62" i="16"/>
  <c r="P62" i="21" s="1"/>
  <c r="M61" i="16"/>
  <c r="P61" i="21" s="1"/>
  <c r="M60" i="16"/>
  <c r="P60" i="21" s="1"/>
  <c r="M59" i="16"/>
  <c r="P59" i="21" s="1"/>
  <c r="M58" i="16"/>
  <c r="M55" i="16"/>
  <c r="P55" i="21" s="1"/>
  <c r="M54" i="16"/>
  <c r="M51" i="16"/>
  <c r="P51" i="21" s="1"/>
  <c r="M50" i="16"/>
  <c r="P50" i="21" s="1"/>
  <c r="M49" i="16"/>
  <c r="P49" i="21" s="1"/>
  <c r="M48" i="16"/>
  <c r="P48" i="21" s="1"/>
  <c r="M47" i="16"/>
  <c r="M44" i="16"/>
  <c r="P44" i="21" s="1"/>
  <c r="M43" i="16"/>
  <c r="M41" i="16"/>
  <c r="P41" i="21" s="1"/>
  <c r="M40" i="16"/>
  <c r="M38" i="16"/>
  <c r="P38" i="21" s="1"/>
  <c r="M37" i="16"/>
  <c r="P37" i="21" s="1"/>
  <c r="M36" i="16"/>
  <c r="P36" i="21" s="1"/>
  <c r="M35" i="16"/>
  <c r="M32" i="16"/>
  <c r="P32" i="21" s="1"/>
  <c r="M31" i="16"/>
  <c r="P31" i="21" s="1"/>
  <c r="P30" i="21" s="1"/>
  <c r="P29" i="21" s="1"/>
  <c r="M27" i="16"/>
  <c r="P27" i="21" s="1"/>
  <c r="M26" i="16"/>
  <c r="M23" i="16"/>
  <c r="P23" i="21" s="1"/>
  <c r="M22" i="16"/>
  <c r="M20" i="16"/>
  <c r="P20" i="21" s="1"/>
  <c r="M19" i="16"/>
  <c r="P19" i="21" s="1"/>
  <c r="M18" i="16"/>
  <c r="P18" i="21" s="1"/>
  <c r="M17" i="16"/>
  <c r="P17" i="21" s="1"/>
  <c r="M15" i="16"/>
  <c r="M14" i="16"/>
  <c r="P14" i="21" s="1"/>
  <c r="M13" i="16"/>
  <c r="P13" i="21" s="1"/>
  <c r="M11" i="16"/>
  <c r="P11" i="21" s="1"/>
  <c r="M10" i="16"/>
  <c r="P10" i="21" s="1"/>
  <c r="M9" i="16"/>
  <c r="M154" i="15"/>
  <c r="O154" i="21" s="1"/>
  <c r="M153" i="15"/>
  <c r="O153" i="21" s="1"/>
  <c r="M152" i="15"/>
  <c r="M150" i="15"/>
  <c r="O150" i="21" s="1"/>
  <c r="M149" i="15"/>
  <c r="O149" i="21" s="1"/>
  <c r="M148" i="15"/>
  <c r="M146" i="15"/>
  <c r="O146" i="21" s="1"/>
  <c r="M145" i="15"/>
  <c r="O145" i="21" s="1"/>
  <c r="M144" i="15"/>
  <c r="O144" i="21" s="1"/>
  <c r="M143" i="15"/>
  <c r="O143" i="21" s="1"/>
  <c r="M142" i="15"/>
  <c r="M140" i="15"/>
  <c r="O140" i="21" s="1"/>
  <c r="M139" i="15"/>
  <c r="O139" i="21" s="1"/>
  <c r="M138" i="15"/>
  <c r="O138" i="21" s="1"/>
  <c r="M137" i="15"/>
  <c r="O137" i="21" s="1"/>
  <c r="M136" i="15"/>
  <c r="O136" i="21" s="1"/>
  <c r="M134" i="15"/>
  <c r="O134" i="21" s="1"/>
  <c r="M133" i="15"/>
  <c r="O133" i="21" s="1"/>
  <c r="M132" i="15"/>
  <c r="O132" i="21" s="1"/>
  <c r="M131" i="15"/>
  <c r="O131" i="21" s="1"/>
  <c r="M130" i="15"/>
  <c r="O130" i="21" s="1"/>
  <c r="M126" i="15"/>
  <c r="O126" i="21" s="1"/>
  <c r="O125" i="21" s="1"/>
  <c r="M125" i="15"/>
  <c r="N125" i="15" s="1"/>
  <c r="M124" i="15"/>
  <c r="O124" i="21" s="1"/>
  <c r="M123" i="15"/>
  <c r="O123" i="21" s="1"/>
  <c r="M122" i="15"/>
  <c r="O122" i="21" s="1"/>
  <c r="M121" i="15"/>
  <c r="M119" i="15"/>
  <c r="M117" i="15"/>
  <c r="O117" i="21" s="1"/>
  <c r="M116" i="15"/>
  <c r="O116" i="21" s="1"/>
  <c r="M112" i="15"/>
  <c r="O112" i="21" s="1"/>
  <c r="L112" i="15"/>
  <c r="M111" i="15"/>
  <c r="O111" i="21" s="1"/>
  <c r="M110" i="15"/>
  <c r="M108" i="15"/>
  <c r="O108" i="21" s="1"/>
  <c r="M107" i="15"/>
  <c r="O107" i="21" s="1"/>
  <c r="M106" i="15"/>
  <c r="O106" i="21" s="1"/>
  <c r="M105" i="15"/>
  <c r="O105" i="21" s="1"/>
  <c r="M104" i="15"/>
  <c r="O104" i="21" s="1"/>
  <c r="M103" i="15"/>
  <c r="L97" i="15"/>
  <c r="L96" i="15"/>
  <c r="M96" i="15" s="1"/>
  <c r="O96" i="21" s="1"/>
  <c r="L91" i="15"/>
  <c r="L90" i="15"/>
  <c r="M90" i="15" s="1"/>
  <c r="O90" i="21" s="1"/>
  <c r="M89" i="15"/>
  <c r="O89" i="21" s="1"/>
  <c r="M88" i="15"/>
  <c r="O88" i="21" s="1"/>
  <c r="M87" i="15"/>
  <c r="O87" i="21" s="1"/>
  <c r="M86" i="15"/>
  <c r="O86" i="21" s="1"/>
  <c r="M83" i="15"/>
  <c r="O83" i="21" s="1"/>
  <c r="M82" i="15"/>
  <c r="M81" i="15"/>
  <c r="O81" i="21" s="1"/>
  <c r="M79" i="15"/>
  <c r="O79" i="21" s="1"/>
  <c r="M78" i="15"/>
  <c r="O78" i="21" s="1"/>
  <c r="M77" i="15"/>
  <c r="O77" i="21" s="1"/>
  <c r="M76" i="15"/>
  <c r="O76" i="21" s="1"/>
  <c r="M75" i="15"/>
  <c r="M74" i="15"/>
  <c r="O74" i="21" s="1"/>
  <c r="M71" i="15"/>
  <c r="M69" i="15"/>
  <c r="O69" i="21" s="1"/>
  <c r="M68" i="15"/>
  <c r="M66" i="15"/>
  <c r="O66" i="21" s="1"/>
  <c r="M65" i="15"/>
  <c r="M63" i="15"/>
  <c r="O63" i="21" s="1"/>
  <c r="M62" i="15"/>
  <c r="O62" i="21" s="1"/>
  <c r="M61" i="15"/>
  <c r="O61" i="21" s="1"/>
  <c r="M60" i="15"/>
  <c r="O60" i="21" s="1"/>
  <c r="M59" i="15"/>
  <c r="O59" i="21" s="1"/>
  <c r="M58" i="15"/>
  <c r="M55" i="15"/>
  <c r="O55" i="21" s="1"/>
  <c r="M54" i="15"/>
  <c r="M51" i="15"/>
  <c r="O51" i="21" s="1"/>
  <c r="M50" i="15"/>
  <c r="O50" i="21" s="1"/>
  <c r="M49" i="15"/>
  <c r="O49" i="21" s="1"/>
  <c r="M48" i="15"/>
  <c r="O48" i="21" s="1"/>
  <c r="O47" i="21" s="1"/>
  <c r="M44" i="15"/>
  <c r="O44" i="21" s="1"/>
  <c r="M43" i="15"/>
  <c r="M41" i="15"/>
  <c r="O41" i="21" s="1"/>
  <c r="M40" i="15"/>
  <c r="M38" i="15"/>
  <c r="O38" i="21" s="1"/>
  <c r="M37" i="15"/>
  <c r="M36" i="15"/>
  <c r="O36" i="21" s="1"/>
  <c r="M32" i="15"/>
  <c r="O32" i="21" s="1"/>
  <c r="M31" i="15"/>
  <c r="M27" i="15"/>
  <c r="M26" i="15"/>
  <c r="O26" i="21" s="1"/>
  <c r="M23" i="15"/>
  <c r="O23" i="21" s="1"/>
  <c r="M22" i="15"/>
  <c r="M20" i="15"/>
  <c r="O20" i="21" s="1"/>
  <c r="M19" i="15"/>
  <c r="O19" i="21" s="1"/>
  <c r="M18" i="15"/>
  <c r="M17" i="15"/>
  <c r="O17" i="21" s="1"/>
  <c r="M15" i="15"/>
  <c r="M14" i="15"/>
  <c r="O14" i="21" s="1"/>
  <c r="M13" i="15"/>
  <c r="O13" i="21" s="1"/>
  <c r="M11" i="15"/>
  <c r="O11" i="21" s="1"/>
  <c r="M10" i="15"/>
  <c r="O10" i="21" s="1"/>
  <c r="M9" i="15"/>
  <c r="M154" i="14"/>
  <c r="N154" i="21" s="1"/>
  <c r="M153" i="14"/>
  <c r="M152" i="14"/>
  <c r="N152" i="21" s="1"/>
  <c r="M150" i="14"/>
  <c r="N150" i="21" s="1"/>
  <c r="M149" i="14"/>
  <c r="N149" i="21" s="1"/>
  <c r="M148" i="14"/>
  <c r="M146" i="14"/>
  <c r="N146" i="21" s="1"/>
  <c r="M145" i="14"/>
  <c r="N145" i="21" s="1"/>
  <c r="M144" i="14"/>
  <c r="N144" i="21" s="1"/>
  <c r="M143" i="14"/>
  <c r="N143" i="21" s="1"/>
  <c r="M142" i="14"/>
  <c r="M140" i="14"/>
  <c r="N140" i="21" s="1"/>
  <c r="M139" i="14"/>
  <c r="N139" i="21" s="1"/>
  <c r="M138" i="14"/>
  <c r="N138" i="21" s="1"/>
  <c r="M137" i="14"/>
  <c r="N137" i="21" s="1"/>
  <c r="M136" i="14"/>
  <c r="M134" i="14"/>
  <c r="N134" i="21" s="1"/>
  <c r="M133" i="14"/>
  <c r="N133" i="21" s="1"/>
  <c r="M132" i="14"/>
  <c r="N132" i="21" s="1"/>
  <c r="M131" i="14"/>
  <c r="N131" i="21" s="1"/>
  <c r="M130" i="14"/>
  <c r="N130" i="21" s="1"/>
  <c r="M129" i="14"/>
  <c r="N129" i="14" s="1"/>
  <c r="M126" i="14"/>
  <c r="M124" i="14"/>
  <c r="N124" i="21" s="1"/>
  <c r="M123" i="14"/>
  <c r="N123" i="21" s="1"/>
  <c r="M122" i="14"/>
  <c r="M121" i="14"/>
  <c r="N121" i="21" s="1"/>
  <c r="M119" i="14"/>
  <c r="N119" i="21" s="1"/>
  <c r="N118" i="21" s="1"/>
  <c r="M117" i="14"/>
  <c r="N117" i="21" s="1"/>
  <c r="M116" i="14"/>
  <c r="N116" i="21" s="1"/>
  <c r="M112" i="14"/>
  <c r="N112" i="21" s="1"/>
  <c r="L112" i="14"/>
  <c r="M111" i="14"/>
  <c r="M110" i="14"/>
  <c r="N110" i="21" s="1"/>
  <c r="M108" i="14"/>
  <c r="N108" i="21" s="1"/>
  <c r="M107" i="14"/>
  <c r="N107" i="21" s="1"/>
  <c r="M106" i="14"/>
  <c r="N106" i="21" s="1"/>
  <c r="M105" i="14"/>
  <c r="N105" i="21" s="1"/>
  <c r="M104" i="14"/>
  <c r="M103" i="14"/>
  <c r="N103" i="21" s="1"/>
  <c r="L97" i="14"/>
  <c r="L96" i="14" s="1"/>
  <c r="M96" i="14" s="1"/>
  <c r="N96" i="21" s="1"/>
  <c r="L91" i="14"/>
  <c r="L90" i="14" s="1"/>
  <c r="M90" i="14" s="1"/>
  <c r="N90" i="21" s="1"/>
  <c r="M89" i="14"/>
  <c r="N89" i="21" s="1"/>
  <c r="M88" i="14"/>
  <c r="N88" i="21" s="1"/>
  <c r="M87" i="14"/>
  <c r="N87" i="21" s="1"/>
  <c r="M86" i="14"/>
  <c r="M83" i="14"/>
  <c r="N83" i="21" s="1"/>
  <c r="M82" i="14"/>
  <c r="N82" i="21" s="1"/>
  <c r="M81" i="14"/>
  <c r="M79" i="14"/>
  <c r="N79" i="21" s="1"/>
  <c r="M78" i="14"/>
  <c r="N78" i="21" s="1"/>
  <c r="M77" i="14"/>
  <c r="N77" i="21" s="1"/>
  <c r="M76" i="14"/>
  <c r="N76" i="21" s="1"/>
  <c r="M75" i="14"/>
  <c r="N75" i="21" s="1"/>
  <c r="M74" i="14"/>
  <c r="M71" i="14"/>
  <c r="N71" i="21" s="1"/>
  <c r="N70" i="21" s="1"/>
  <c r="M70" i="14"/>
  <c r="N70" i="14" s="1"/>
  <c r="M69" i="14"/>
  <c r="N69" i="21" s="1"/>
  <c r="M68" i="14"/>
  <c r="M66" i="14"/>
  <c r="M65" i="14"/>
  <c r="N65" i="21" s="1"/>
  <c r="M63" i="14"/>
  <c r="N63" i="21" s="1"/>
  <c r="M62" i="14"/>
  <c r="N62" i="21" s="1"/>
  <c r="M61" i="14"/>
  <c r="N61" i="21" s="1"/>
  <c r="M60" i="14"/>
  <c r="N60" i="21" s="1"/>
  <c r="M59" i="14"/>
  <c r="M58" i="14"/>
  <c r="N58" i="21" s="1"/>
  <c r="M55" i="14"/>
  <c r="N55" i="21" s="1"/>
  <c r="M54" i="14"/>
  <c r="M51" i="14"/>
  <c r="N51" i="21" s="1"/>
  <c r="M50" i="14"/>
  <c r="N50" i="21" s="1"/>
  <c r="M49" i="14"/>
  <c r="N49" i="21" s="1"/>
  <c r="M48" i="14"/>
  <c r="N48" i="21" s="1"/>
  <c r="M44" i="14"/>
  <c r="N44" i="21" s="1"/>
  <c r="M43" i="14"/>
  <c r="M41" i="14"/>
  <c r="N41" i="21" s="1"/>
  <c r="M40" i="14"/>
  <c r="M38" i="14"/>
  <c r="N38" i="21" s="1"/>
  <c r="M37" i="14"/>
  <c r="N37" i="21" s="1"/>
  <c r="M36" i="14"/>
  <c r="N36" i="21" s="1"/>
  <c r="M32" i="14"/>
  <c r="N32" i="21" s="1"/>
  <c r="M31" i="14"/>
  <c r="M27" i="14"/>
  <c r="M26" i="14"/>
  <c r="N26" i="21" s="1"/>
  <c r="M23" i="14"/>
  <c r="N23" i="21" s="1"/>
  <c r="M22" i="14"/>
  <c r="M20" i="14"/>
  <c r="N20" i="21" s="1"/>
  <c r="M19" i="14"/>
  <c r="N19" i="21" s="1"/>
  <c r="M18" i="14"/>
  <c r="N18" i="21" s="1"/>
  <c r="M17" i="14"/>
  <c r="N17" i="21" s="1"/>
  <c r="M16" i="14"/>
  <c r="N16" i="14" s="1"/>
  <c r="M15" i="14"/>
  <c r="M14" i="14"/>
  <c r="N14" i="21" s="1"/>
  <c r="M13" i="14"/>
  <c r="N13" i="21" s="1"/>
  <c r="M11" i="14"/>
  <c r="N11" i="21" s="1"/>
  <c r="M10" i="14"/>
  <c r="N10" i="21" s="1"/>
  <c r="M9" i="14"/>
  <c r="M154" i="13"/>
  <c r="M154" i="21" s="1"/>
  <c r="M153" i="13"/>
  <c r="M152" i="13"/>
  <c r="M152" i="21" s="1"/>
  <c r="M150" i="13"/>
  <c r="M150" i="21" s="1"/>
  <c r="M149" i="13"/>
  <c r="M148" i="13"/>
  <c r="M148" i="21" s="1"/>
  <c r="M146" i="13"/>
  <c r="M146" i="21" s="1"/>
  <c r="M145" i="13"/>
  <c r="M145" i="21" s="1"/>
  <c r="M144" i="13"/>
  <c r="M144" i="21" s="1"/>
  <c r="M143" i="13"/>
  <c r="M143" i="21" s="1"/>
  <c r="M142" i="13"/>
  <c r="M140" i="13"/>
  <c r="M139" i="13"/>
  <c r="M139" i="21" s="1"/>
  <c r="M138" i="13"/>
  <c r="M138" i="21" s="1"/>
  <c r="M137" i="13"/>
  <c r="M137" i="21" s="1"/>
  <c r="M136" i="13"/>
  <c r="M136" i="21" s="1"/>
  <c r="M134" i="13"/>
  <c r="M134" i="21" s="1"/>
  <c r="M133" i="13"/>
  <c r="M133" i="21" s="1"/>
  <c r="M132" i="13"/>
  <c r="M132" i="21" s="1"/>
  <c r="M131" i="13"/>
  <c r="M131" i="21" s="1"/>
  <c r="M130" i="13"/>
  <c r="M130" i="21" s="1"/>
  <c r="M126" i="13"/>
  <c r="M124" i="13"/>
  <c r="M124" i="21" s="1"/>
  <c r="M123" i="13"/>
  <c r="M123" i="21" s="1"/>
  <c r="M122" i="13"/>
  <c r="M121" i="13"/>
  <c r="M121" i="21" s="1"/>
  <c r="M119" i="13"/>
  <c r="M119" i="21" s="1"/>
  <c r="M118" i="21" s="1"/>
  <c r="M117" i="13"/>
  <c r="M117" i="21" s="1"/>
  <c r="M116" i="13"/>
  <c r="M116" i="21" s="1"/>
  <c r="L112" i="13"/>
  <c r="M112" i="13" s="1"/>
  <c r="M112" i="21" s="1"/>
  <c r="M111" i="13"/>
  <c r="M110" i="13"/>
  <c r="M110" i="21" s="1"/>
  <c r="M108" i="13"/>
  <c r="M108" i="21" s="1"/>
  <c r="M107" i="13"/>
  <c r="M107" i="21" s="1"/>
  <c r="M106" i="13"/>
  <c r="M106" i="21" s="1"/>
  <c r="M105" i="13"/>
  <c r="M105" i="21" s="1"/>
  <c r="M104" i="13"/>
  <c r="M104" i="21" s="1"/>
  <c r="M103" i="13"/>
  <c r="L97" i="13"/>
  <c r="L96" i="13"/>
  <c r="M96" i="13" s="1"/>
  <c r="M96" i="21" s="1"/>
  <c r="L91" i="13"/>
  <c r="L90" i="13" s="1"/>
  <c r="M90" i="13" s="1"/>
  <c r="M90" i="21" s="1"/>
  <c r="M89" i="13"/>
  <c r="M89" i="21" s="1"/>
  <c r="M88" i="13"/>
  <c r="M88" i="21" s="1"/>
  <c r="M87" i="13"/>
  <c r="M87" i="21" s="1"/>
  <c r="M86" i="13"/>
  <c r="M86" i="21" s="1"/>
  <c r="M83" i="13"/>
  <c r="M82" i="13"/>
  <c r="M82" i="21" s="1"/>
  <c r="M81" i="13"/>
  <c r="M81" i="21" s="1"/>
  <c r="M79" i="13"/>
  <c r="M79" i="21" s="1"/>
  <c r="M78" i="13"/>
  <c r="M78" i="21" s="1"/>
  <c r="M77" i="13"/>
  <c r="M77" i="21" s="1"/>
  <c r="M76" i="13"/>
  <c r="M75" i="13"/>
  <c r="M75" i="21" s="1"/>
  <c r="M74" i="13"/>
  <c r="M74" i="21" s="1"/>
  <c r="M71" i="13"/>
  <c r="M69" i="13"/>
  <c r="M69" i="21" s="1"/>
  <c r="M68" i="13"/>
  <c r="M66" i="13"/>
  <c r="M66" i="21" s="1"/>
  <c r="M65" i="13"/>
  <c r="M63" i="13"/>
  <c r="M63" i="21" s="1"/>
  <c r="M62" i="13"/>
  <c r="M62" i="21" s="1"/>
  <c r="M61" i="13"/>
  <c r="M61" i="21" s="1"/>
  <c r="M60" i="13"/>
  <c r="M60" i="21" s="1"/>
  <c r="M59" i="13"/>
  <c r="M59" i="21" s="1"/>
  <c r="M58" i="13"/>
  <c r="M55" i="13"/>
  <c r="M55" i="21" s="1"/>
  <c r="M54" i="13"/>
  <c r="M51" i="13"/>
  <c r="M51" i="21" s="1"/>
  <c r="M50" i="13"/>
  <c r="M50" i="21" s="1"/>
  <c r="M49" i="13"/>
  <c r="M49" i="21" s="1"/>
  <c r="M48" i="13"/>
  <c r="M48" i="21" s="1"/>
  <c r="M47" i="13"/>
  <c r="M44" i="13"/>
  <c r="M44" i="21" s="1"/>
  <c r="M43" i="13"/>
  <c r="M41" i="13"/>
  <c r="M41" i="21" s="1"/>
  <c r="M40" i="13"/>
  <c r="M38" i="13"/>
  <c r="M38" i="21" s="1"/>
  <c r="M37" i="13"/>
  <c r="M37" i="21" s="1"/>
  <c r="M36" i="13"/>
  <c r="M32" i="13"/>
  <c r="M32" i="21" s="1"/>
  <c r="M31" i="13"/>
  <c r="M27" i="13"/>
  <c r="M26" i="13"/>
  <c r="M26" i="21" s="1"/>
  <c r="M23" i="13"/>
  <c r="M23" i="21" s="1"/>
  <c r="M22" i="13"/>
  <c r="M22" i="21" s="1"/>
  <c r="N21" i="13"/>
  <c r="M21" i="13"/>
  <c r="M20" i="13"/>
  <c r="M20" i="21" s="1"/>
  <c r="M19" i="13"/>
  <c r="M19" i="21" s="1"/>
  <c r="M18" i="13"/>
  <c r="M18" i="21" s="1"/>
  <c r="M17" i="13"/>
  <c r="M15" i="13"/>
  <c r="M15" i="21" s="1"/>
  <c r="M14" i="13"/>
  <c r="M14" i="21" s="1"/>
  <c r="M13" i="13"/>
  <c r="M11" i="13"/>
  <c r="M10" i="13"/>
  <c r="M10" i="21" s="1"/>
  <c r="M9" i="13"/>
  <c r="M9" i="21" s="1"/>
  <c r="M154" i="12"/>
  <c r="L154" i="21" s="1"/>
  <c r="M153" i="12"/>
  <c r="L153" i="21" s="1"/>
  <c r="M152" i="12"/>
  <c r="M150" i="12"/>
  <c r="L150" i="21" s="1"/>
  <c r="M149" i="12"/>
  <c r="M148" i="12"/>
  <c r="L148" i="21" s="1"/>
  <c r="M146" i="12"/>
  <c r="L146" i="21" s="1"/>
  <c r="M145" i="12"/>
  <c r="L145" i="21" s="1"/>
  <c r="M144" i="12"/>
  <c r="L144" i="21" s="1"/>
  <c r="M143" i="12"/>
  <c r="L143" i="21" s="1"/>
  <c r="M142" i="12"/>
  <c r="M140" i="12"/>
  <c r="L140" i="21" s="1"/>
  <c r="M139" i="12"/>
  <c r="L139" i="21" s="1"/>
  <c r="M138" i="12"/>
  <c r="L138" i="21" s="1"/>
  <c r="M137" i="12"/>
  <c r="L137" i="21" s="1"/>
  <c r="M136" i="12"/>
  <c r="M134" i="12"/>
  <c r="L134" i="21" s="1"/>
  <c r="M133" i="12"/>
  <c r="L133" i="21" s="1"/>
  <c r="M132" i="12"/>
  <c r="L132" i="21" s="1"/>
  <c r="M131" i="12"/>
  <c r="L131" i="21" s="1"/>
  <c r="M130" i="12"/>
  <c r="L130" i="21" s="1"/>
  <c r="L129" i="21" s="1"/>
  <c r="M126" i="12"/>
  <c r="L126" i="21" s="1"/>
  <c r="L125" i="21" s="1"/>
  <c r="M124" i="12"/>
  <c r="L124" i="21" s="1"/>
  <c r="M123" i="12"/>
  <c r="L123" i="21" s="1"/>
  <c r="M122" i="12"/>
  <c r="M121" i="12"/>
  <c r="L121" i="21" s="1"/>
  <c r="M119" i="12"/>
  <c r="M117" i="12"/>
  <c r="L117" i="21" s="1"/>
  <c r="M116" i="12"/>
  <c r="L116" i="21" s="1"/>
  <c r="L112" i="12"/>
  <c r="M112" i="12" s="1"/>
  <c r="L112" i="21" s="1"/>
  <c r="M111" i="12"/>
  <c r="L111" i="21" s="1"/>
  <c r="M110" i="12"/>
  <c r="L110" i="21" s="1"/>
  <c r="M108" i="12"/>
  <c r="L108" i="21" s="1"/>
  <c r="M107" i="12"/>
  <c r="L107" i="21" s="1"/>
  <c r="M106" i="12"/>
  <c r="L106" i="21" s="1"/>
  <c r="M105" i="12"/>
  <c r="L105" i="21" s="1"/>
  <c r="M104" i="12"/>
  <c r="L104" i="21" s="1"/>
  <c r="M103" i="12"/>
  <c r="L97" i="12"/>
  <c r="L96" i="12" s="1"/>
  <c r="M96" i="12" s="1"/>
  <c r="L96" i="21" s="1"/>
  <c r="L91" i="12"/>
  <c r="L90" i="12"/>
  <c r="M90" i="12" s="1"/>
  <c r="L90" i="21" s="1"/>
  <c r="M89" i="12"/>
  <c r="L89" i="21" s="1"/>
  <c r="M88" i="12"/>
  <c r="L88" i="21" s="1"/>
  <c r="M87" i="12"/>
  <c r="L87" i="21" s="1"/>
  <c r="M86" i="12"/>
  <c r="M83" i="12"/>
  <c r="L83" i="21" s="1"/>
  <c r="M82" i="12"/>
  <c r="L82" i="21" s="1"/>
  <c r="M81" i="12"/>
  <c r="M79" i="12"/>
  <c r="L79" i="21" s="1"/>
  <c r="M78" i="12"/>
  <c r="L78" i="21" s="1"/>
  <c r="M77" i="12"/>
  <c r="L77" i="21" s="1"/>
  <c r="M76" i="12"/>
  <c r="L76" i="21" s="1"/>
  <c r="M75" i="12"/>
  <c r="L75" i="21" s="1"/>
  <c r="M74" i="12"/>
  <c r="M71" i="12"/>
  <c r="M69" i="12"/>
  <c r="L69" i="21" s="1"/>
  <c r="M68" i="12"/>
  <c r="M66" i="12"/>
  <c r="L66" i="21" s="1"/>
  <c r="M65" i="12"/>
  <c r="M63" i="12"/>
  <c r="L63" i="21" s="1"/>
  <c r="M62" i="12"/>
  <c r="L62" i="21" s="1"/>
  <c r="M61" i="12"/>
  <c r="L61" i="21" s="1"/>
  <c r="M60" i="12"/>
  <c r="L60" i="21" s="1"/>
  <c r="M59" i="12"/>
  <c r="L59" i="21" s="1"/>
  <c r="M58" i="12"/>
  <c r="M55" i="12"/>
  <c r="L55" i="21" s="1"/>
  <c r="M54" i="12"/>
  <c r="M51" i="12"/>
  <c r="L51" i="21" s="1"/>
  <c r="M50" i="12"/>
  <c r="L50" i="21" s="1"/>
  <c r="M49" i="12"/>
  <c r="L49" i="21" s="1"/>
  <c r="M48" i="12"/>
  <c r="L48" i="21" s="1"/>
  <c r="M44" i="12"/>
  <c r="L44" i="21" s="1"/>
  <c r="M43" i="12"/>
  <c r="M41" i="12"/>
  <c r="L41" i="21" s="1"/>
  <c r="M40" i="12"/>
  <c r="M38" i="12"/>
  <c r="L38" i="21" s="1"/>
  <c r="M37" i="12"/>
  <c r="L37" i="21" s="1"/>
  <c r="M36" i="12"/>
  <c r="M32" i="12"/>
  <c r="L32" i="21" s="1"/>
  <c r="M31" i="12"/>
  <c r="L31" i="21" s="1"/>
  <c r="L30" i="21" s="1"/>
  <c r="M27" i="12"/>
  <c r="M26" i="12"/>
  <c r="L26" i="21" s="1"/>
  <c r="M23" i="12"/>
  <c r="L23" i="21" s="1"/>
  <c r="M22" i="12"/>
  <c r="M20" i="12"/>
  <c r="L20" i="21" s="1"/>
  <c r="M19" i="12"/>
  <c r="L19" i="21" s="1"/>
  <c r="M18" i="12"/>
  <c r="L18" i="21" s="1"/>
  <c r="M17" i="12"/>
  <c r="M15" i="12"/>
  <c r="M14" i="12"/>
  <c r="L14" i="21" s="1"/>
  <c r="M13" i="12"/>
  <c r="L13" i="21" s="1"/>
  <c r="M11" i="12"/>
  <c r="L11" i="21" s="1"/>
  <c r="M10" i="12"/>
  <c r="L10" i="21" s="1"/>
  <c r="M9" i="12"/>
  <c r="M154" i="11"/>
  <c r="K154" i="21" s="1"/>
  <c r="M153" i="11"/>
  <c r="K153" i="21" s="1"/>
  <c r="M152" i="11"/>
  <c r="M150" i="11"/>
  <c r="K150" i="21" s="1"/>
  <c r="M149" i="11"/>
  <c r="M148" i="11"/>
  <c r="K148" i="21" s="1"/>
  <c r="M146" i="11"/>
  <c r="K146" i="21" s="1"/>
  <c r="M145" i="11"/>
  <c r="K145" i="21" s="1"/>
  <c r="M144" i="11"/>
  <c r="K144" i="21" s="1"/>
  <c r="M143" i="11"/>
  <c r="K143" i="21" s="1"/>
  <c r="M142" i="11"/>
  <c r="M140" i="11"/>
  <c r="M139" i="11"/>
  <c r="K139" i="21" s="1"/>
  <c r="M138" i="11"/>
  <c r="K138" i="21" s="1"/>
  <c r="M137" i="11"/>
  <c r="K137" i="21" s="1"/>
  <c r="M136" i="11"/>
  <c r="K136" i="21" s="1"/>
  <c r="M134" i="11"/>
  <c r="K134" i="21" s="1"/>
  <c r="M133" i="11"/>
  <c r="K133" i="21" s="1"/>
  <c r="M132" i="11"/>
  <c r="K132" i="21" s="1"/>
  <c r="M131" i="11"/>
  <c r="K131" i="21" s="1"/>
  <c r="M130" i="11"/>
  <c r="K130" i="21" s="1"/>
  <c r="K129" i="21" s="1"/>
  <c r="M126" i="11"/>
  <c r="M124" i="11"/>
  <c r="K124" i="21" s="1"/>
  <c r="M123" i="11"/>
  <c r="K123" i="21" s="1"/>
  <c r="M122" i="11"/>
  <c r="M121" i="11"/>
  <c r="K121" i="21" s="1"/>
  <c r="M119" i="11"/>
  <c r="M117" i="11"/>
  <c r="K117" i="21" s="1"/>
  <c r="M116" i="11"/>
  <c r="K116" i="21" s="1"/>
  <c r="L112" i="11"/>
  <c r="M112" i="11" s="1"/>
  <c r="K112" i="21" s="1"/>
  <c r="M111" i="11"/>
  <c r="K111" i="21" s="1"/>
  <c r="M110" i="11"/>
  <c r="M108" i="11"/>
  <c r="K108" i="21" s="1"/>
  <c r="M107" i="11"/>
  <c r="K107" i="21" s="1"/>
  <c r="M106" i="11"/>
  <c r="K106" i="21" s="1"/>
  <c r="M105" i="11"/>
  <c r="K105" i="21" s="1"/>
  <c r="M104" i="11"/>
  <c r="K104" i="21" s="1"/>
  <c r="M103" i="11"/>
  <c r="L97" i="11"/>
  <c r="L96" i="11" s="1"/>
  <c r="M96" i="11" s="1"/>
  <c r="K96" i="21" s="1"/>
  <c r="L91" i="11"/>
  <c r="L90" i="11" s="1"/>
  <c r="M90" i="11" s="1"/>
  <c r="K90" i="21" s="1"/>
  <c r="M89" i="11"/>
  <c r="K89" i="21" s="1"/>
  <c r="M88" i="11"/>
  <c r="K88" i="21" s="1"/>
  <c r="M87" i="11"/>
  <c r="K87" i="21" s="1"/>
  <c r="M86" i="11"/>
  <c r="M83" i="11"/>
  <c r="K83" i="21" s="1"/>
  <c r="M82" i="11"/>
  <c r="K82" i="21" s="1"/>
  <c r="M81" i="11"/>
  <c r="K81" i="21" s="1"/>
  <c r="M80" i="11"/>
  <c r="N80" i="11" s="1"/>
  <c r="M79" i="11"/>
  <c r="K79" i="21" s="1"/>
  <c r="M78" i="11"/>
  <c r="M77" i="11"/>
  <c r="K77" i="21" s="1"/>
  <c r="M76" i="11"/>
  <c r="K76" i="21" s="1"/>
  <c r="M75" i="11"/>
  <c r="K75" i="21" s="1"/>
  <c r="M74" i="11"/>
  <c r="K74" i="21" s="1"/>
  <c r="M71" i="11"/>
  <c r="M69" i="11"/>
  <c r="K69" i="21" s="1"/>
  <c r="M68" i="11"/>
  <c r="M66" i="11"/>
  <c r="K66" i="21" s="1"/>
  <c r="M65" i="11"/>
  <c r="M63" i="11"/>
  <c r="K63" i="21" s="1"/>
  <c r="M62" i="11"/>
  <c r="K62" i="21" s="1"/>
  <c r="M61" i="11"/>
  <c r="K61" i="21" s="1"/>
  <c r="M60" i="11"/>
  <c r="K60" i="21" s="1"/>
  <c r="M59" i="11"/>
  <c r="K59" i="21" s="1"/>
  <c r="M58" i="11"/>
  <c r="M55" i="11"/>
  <c r="K55" i="21" s="1"/>
  <c r="M54" i="11"/>
  <c r="M51" i="11"/>
  <c r="K51" i="21" s="1"/>
  <c r="M50" i="11"/>
  <c r="K50" i="21" s="1"/>
  <c r="M49" i="11"/>
  <c r="K49" i="21" s="1"/>
  <c r="M48" i="11"/>
  <c r="K48" i="21" s="1"/>
  <c r="K47" i="21" s="1"/>
  <c r="M47" i="11"/>
  <c r="M44" i="11"/>
  <c r="K44" i="21" s="1"/>
  <c r="M43" i="11"/>
  <c r="M41" i="11"/>
  <c r="K41" i="21" s="1"/>
  <c r="M40" i="11"/>
  <c r="M38" i="11"/>
  <c r="K38" i="21" s="1"/>
  <c r="M37" i="11"/>
  <c r="M36" i="11"/>
  <c r="K36" i="21" s="1"/>
  <c r="M32" i="11"/>
  <c r="K32" i="21" s="1"/>
  <c r="M31" i="11"/>
  <c r="M27" i="11"/>
  <c r="M26" i="11"/>
  <c r="K26" i="21" s="1"/>
  <c r="M23" i="11"/>
  <c r="K23" i="21" s="1"/>
  <c r="M22" i="11"/>
  <c r="M20" i="11"/>
  <c r="K20" i="21" s="1"/>
  <c r="M19" i="11"/>
  <c r="M18" i="11"/>
  <c r="K18" i="21" s="1"/>
  <c r="M17" i="11"/>
  <c r="K17" i="21" s="1"/>
  <c r="M15" i="11"/>
  <c r="K15" i="21" s="1"/>
  <c r="M14" i="11"/>
  <c r="K14" i="21" s="1"/>
  <c r="M13" i="11"/>
  <c r="M11" i="11"/>
  <c r="K11" i="21" s="1"/>
  <c r="M10" i="11"/>
  <c r="K10" i="21" s="1"/>
  <c r="M9" i="11"/>
  <c r="N67" i="10"/>
  <c r="M154" i="10"/>
  <c r="M153" i="10"/>
  <c r="J153" i="21" s="1"/>
  <c r="M152" i="10"/>
  <c r="J152" i="21" s="1"/>
  <c r="M150" i="10"/>
  <c r="J150" i="21" s="1"/>
  <c r="M149" i="10"/>
  <c r="M148" i="10"/>
  <c r="J148" i="21" s="1"/>
  <c r="M146" i="10"/>
  <c r="J146" i="21" s="1"/>
  <c r="M145" i="10"/>
  <c r="J145" i="21" s="1"/>
  <c r="M144" i="10"/>
  <c r="J144" i="21" s="1"/>
  <c r="M143" i="10"/>
  <c r="J143" i="21" s="1"/>
  <c r="M142" i="10"/>
  <c r="M140" i="10"/>
  <c r="J140" i="21" s="1"/>
  <c r="M139" i="10"/>
  <c r="J139" i="21" s="1"/>
  <c r="M138" i="10"/>
  <c r="J138" i="21" s="1"/>
  <c r="M137" i="10"/>
  <c r="J137" i="21" s="1"/>
  <c r="M136" i="10"/>
  <c r="M135" i="10" s="1"/>
  <c r="N135" i="10" s="1"/>
  <c r="M134" i="10"/>
  <c r="J134" i="21" s="1"/>
  <c r="M133" i="10"/>
  <c r="M129" i="10" s="1"/>
  <c r="M132" i="10"/>
  <c r="J132" i="21" s="1"/>
  <c r="M131" i="10"/>
  <c r="J131" i="21" s="1"/>
  <c r="M130" i="10"/>
  <c r="J130" i="21" s="1"/>
  <c r="M126" i="10"/>
  <c r="J126" i="21" s="1"/>
  <c r="J125" i="21" s="1"/>
  <c r="M125" i="10"/>
  <c r="N125" i="10" s="1"/>
  <c r="M124" i="10"/>
  <c r="J124" i="21" s="1"/>
  <c r="M123" i="10"/>
  <c r="J123" i="21" s="1"/>
  <c r="M122" i="10"/>
  <c r="J122" i="21" s="1"/>
  <c r="M121" i="10"/>
  <c r="J121" i="21" s="1"/>
  <c r="M119" i="10"/>
  <c r="J119" i="21" s="1"/>
  <c r="J118" i="21" s="1"/>
  <c r="M117" i="10"/>
  <c r="J117" i="21" s="1"/>
  <c r="M116" i="10"/>
  <c r="J116" i="21" s="1"/>
  <c r="L112" i="10"/>
  <c r="M112" i="10" s="1"/>
  <c r="M109" i="10" s="1"/>
  <c r="N109" i="10" s="1"/>
  <c r="M111" i="10"/>
  <c r="J111" i="21" s="1"/>
  <c r="M110" i="10"/>
  <c r="J110" i="21" s="1"/>
  <c r="M108" i="10"/>
  <c r="J108" i="21" s="1"/>
  <c r="M107" i="10"/>
  <c r="J107" i="21" s="1"/>
  <c r="M106" i="10"/>
  <c r="J106" i="21" s="1"/>
  <c r="M105" i="10"/>
  <c r="M104" i="10"/>
  <c r="J104" i="21" s="1"/>
  <c r="M103" i="10"/>
  <c r="J103" i="21" s="1"/>
  <c r="L97" i="10"/>
  <c r="L96" i="10" s="1"/>
  <c r="M96" i="10" s="1"/>
  <c r="J96" i="21" s="1"/>
  <c r="L91" i="10"/>
  <c r="L90" i="10" s="1"/>
  <c r="M90" i="10" s="1"/>
  <c r="J90" i="21" s="1"/>
  <c r="M89" i="10"/>
  <c r="J89" i="21" s="1"/>
  <c r="M88" i="10"/>
  <c r="J88" i="21" s="1"/>
  <c r="M87" i="10"/>
  <c r="J87" i="21" s="1"/>
  <c r="M86" i="10"/>
  <c r="J86" i="21" s="1"/>
  <c r="M83" i="10"/>
  <c r="J83" i="21" s="1"/>
  <c r="M82" i="10"/>
  <c r="J82" i="21" s="1"/>
  <c r="M81" i="10"/>
  <c r="M79" i="10"/>
  <c r="J79" i="21" s="1"/>
  <c r="M78" i="10"/>
  <c r="J78" i="21" s="1"/>
  <c r="M77" i="10"/>
  <c r="J77" i="21" s="1"/>
  <c r="M76" i="10"/>
  <c r="J76" i="21" s="1"/>
  <c r="M75" i="10"/>
  <c r="J75" i="21" s="1"/>
  <c r="M74" i="10"/>
  <c r="M73" i="10" s="1"/>
  <c r="M71" i="10"/>
  <c r="M70" i="10" s="1"/>
  <c r="N70" i="10" s="1"/>
  <c r="M69" i="10"/>
  <c r="J69" i="21" s="1"/>
  <c r="M68" i="10"/>
  <c r="M67" i="10" s="1"/>
  <c r="M66" i="10"/>
  <c r="M65" i="10"/>
  <c r="J65" i="21" s="1"/>
  <c r="M63" i="10"/>
  <c r="J63" i="21" s="1"/>
  <c r="M62" i="10"/>
  <c r="J62" i="21" s="1"/>
  <c r="M61" i="10"/>
  <c r="J61" i="21" s="1"/>
  <c r="M60" i="10"/>
  <c r="J60" i="21" s="1"/>
  <c r="M59" i="10"/>
  <c r="J59" i="21" s="1"/>
  <c r="M58" i="10"/>
  <c r="M55" i="10"/>
  <c r="J55" i="21" s="1"/>
  <c r="M54" i="10"/>
  <c r="M53" i="10" s="1"/>
  <c r="N53" i="10" s="1"/>
  <c r="M51" i="10"/>
  <c r="J51" i="21" s="1"/>
  <c r="M50" i="10"/>
  <c r="J50" i="21" s="1"/>
  <c r="M49" i="10"/>
  <c r="J49" i="21" s="1"/>
  <c r="M48" i="10"/>
  <c r="J48" i="21" s="1"/>
  <c r="J47" i="21" s="1"/>
  <c r="M44" i="10"/>
  <c r="J44" i="21" s="1"/>
  <c r="M43" i="10"/>
  <c r="M41" i="10"/>
  <c r="J41" i="21" s="1"/>
  <c r="M40" i="10"/>
  <c r="J40" i="21" s="1"/>
  <c r="M38" i="10"/>
  <c r="J38" i="21" s="1"/>
  <c r="M37" i="10"/>
  <c r="J37" i="21" s="1"/>
  <c r="M36" i="10"/>
  <c r="M35" i="10" s="1"/>
  <c r="N35" i="10" s="1"/>
  <c r="M32" i="10"/>
  <c r="J32" i="21" s="1"/>
  <c r="M31" i="10"/>
  <c r="J31" i="21" s="1"/>
  <c r="M27" i="10"/>
  <c r="M25" i="10" s="1"/>
  <c r="M26" i="10"/>
  <c r="J26" i="21" s="1"/>
  <c r="M23" i="10"/>
  <c r="J23" i="21" s="1"/>
  <c r="M22" i="10"/>
  <c r="M21" i="10" s="1"/>
  <c r="N21" i="10" s="1"/>
  <c r="M20" i="10"/>
  <c r="J20" i="21" s="1"/>
  <c r="M19" i="10"/>
  <c r="J19" i="21" s="1"/>
  <c r="M18" i="10"/>
  <c r="J18" i="21" s="1"/>
  <c r="M17" i="10"/>
  <c r="M15" i="10"/>
  <c r="J15" i="21" s="1"/>
  <c r="M14" i="10"/>
  <c r="J14" i="21" s="1"/>
  <c r="M13" i="10"/>
  <c r="M12" i="10" s="1"/>
  <c r="N12" i="10" s="1"/>
  <c r="M11" i="10"/>
  <c r="J11" i="21" s="1"/>
  <c r="M10" i="10"/>
  <c r="J10" i="21" s="1"/>
  <c r="M9" i="10"/>
  <c r="G46" i="20"/>
  <c r="G45" i="20"/>
  <c r="L132" i="9"/>
  <c r="J39" i="21" l="1"/>
  <c r="J120" i="21"/>
  <c r="J109" i="21"/>
  <c r="J30" i="21"/>
  <c r="J85" i="21"/>
  <c r="M30" i="11"/>
  <c r="K31" i="21"/>
  <c r="K30" i="21" s="1"/>
  <c r="K29" i="21" s="1"/>
  <c r="M42" i="16"/>
  <c r="N42" i="16" s="1"/>
  <c r="P43" i="21"/>
  <c r="P42" i="21" s="1"/>
  <c r="M118" i="16"/>
  <c r="N118" i="16" s="1"/>
  <c r="P119" i="21"/>
  <c r="P118" i="21" s="1"/>
  <c r="M70" i="19"/>
  <c r="N70" i="19" s="1"/>
  <c r="S71" i="21"/>
  <c r="S70" i="21" s="1"/>
  <c r="M151" i="10"/>
  <c r="N151" i="10" s="1"/>
  <c r="M16" i="11"/>
  <c r="N16" i="11" s="1"/>
  <c r="K19" i="21"/>
  <c r="M16" i="10"/>
  <c r="N16" i="10" s="1"/>
  <c r="M30" i="10"/>
  <c r="N30" i="10" s="1"/>
  <c r="M42" i="10"/>
  <c r="N42" i="10" s="1"/>
  <c r="M64" i="10"/>
  <c r="N64" i="10" s="1"/>
  <c r="M147" i="10"/>
  <c r="N147" i="10" s="1"/>
  <c r="M12" i="11"/>
  <c r="N12" i="11" s="1"/>
  <c r="K13" i="21"/>
  <c r="K12" i="21" s="1"/>
  <c r="M39" i="11"/>
  <c r="N39" i="11" s="1"/>
  <c r="K40" i="21"/>
  <c r="K39" i="21" s="1"/>
  <c r="K135" i="21"/>
  <c r="M8" i="12"/>
  <c r="L9" i="21"/>
  <c r="L8" i="21" s="1"/>
  <c r="M47" i="12"/>
  <c r="M80" i="12"/>
  <c r="N80" i="12" s="1"/>
  <c r="L81" i="21"/>
  <c r="L80" i="21" s="1"/>
  <c r="L109" i="21"/>
  <c r="M16" i="13"/>
  <c r="N16" i="13" s="1"/>
  <c r="M17" i="21"/>
  <c r="M16" i="21" s="1"/>
  <c r="M53" i="13"/>
  <c r="N53" i="13" s="1"/>
  <c r="M54" i="21"/>
  <c r="M53" i="21" s="1"/>
  <c r="M64" i="13"/>
  <c r="N64" i="13" s="1"/>
  <c r="M65" i="21"/>
  <c r="M64" i="21" s="1"/>
  <c r="M125" i="13"/>
  <c r="N125" i="13" s="1"/>
  <c r="M126" i="21"/>
  <c r="M125" i="21" s="1"/>
  <c r="M35" i="14"/>
  <c r="M47" i="14"/>
  <c r="M46" i="14" s="1"/>
  <c r="N46" i="14" s="1"/>
  <c r="M57" i="14"/>
  <c r="N57" i="14" s="1"/>
  <c r="N59" i="21"/>
  <c r="M141" i="14"/>
  <c r="N141" i="14" s="1"/>
  <c r="N142" i="21"/>
  <c r="N141" i="21" s="1"/>
  <c r="M12" i="15"/>
  <c r="N12" i="15" s="1"/>
  <c r="O15" i="21"/>
  <c r="O12" i="21" s="1"/>
  <c r="M25" i="15"/>
  <c r="O27" i="21"/>
  <c r="M42" i="15"/>
  <c r="N42" i="15" s="1"/>
  <c r="O43" i="21"/>
  <c r="O42" i="21" s="1"/>
  <c r="P16" i="21"/>
  <c r="P85" i="21"/>
  <c r="Q16" i="21"/>
  <c r="Q30" i="21"/>
  <c r="Q29" i="21" s="1"/>
  <c r="M57" i="17"/>
  <c r="N57" i="17" s="1"/>
  <c r="Q58" i="21"/>
  <c r="Q57" i="21" s="1"/>
  <c r="M67" i="17"/>
  <c r="N67" i="17" s="1"/>
  <c r="Q68" i="21"/>
  <c r="Q67" i="21" s="1"/>
  <c r="M118" i="17"/>
  <c r="N118" i="17" s="1"/>
  <c r="Q119" i="21"/>
  <c r="Q118" i="21" s="1"/>
  <c r="Q129" i="21"/>
  <c r="M147" i="17"/>
  <c r="N147" i="17" s="1"/>
  <c r="Q149" i="21"/>
  <c r="M47" i="18"/>
  <c r="S16" i="21"/>
  <c r="M30" i="19"/>
  <c r="S31" i="21"/>
  <c r="S30" i="21" s="1"/>
  <c r="S29" i="21" s="1"/>
  <c r="M42" i="19"/>
  <c r="N42" i="19" s="1"/>
  <c r="S43" i="21"/>
  <c r="S42" i="21" s="1"/>
  <c r="S129" i="21"/>
  <c r="M147" i="19"/>
  <c r="N147" i="19" s="1"/>
  <c r="S149" i="21"/>
  <c r="J13" i="21"/>
  <c r="J12" i="21" s="1"/>
  <c r="J54" i="21"/>
  <c r="J53" i="21" s="1"/>
  <c r="J133" i="21"/>
  <c r="J129" i="21" s="1"/>
  <c r="M67" i="11"/>
  <c r="N67" i="11" s="1"/>
  <c r="K68" i="21"/>
  <c r="K67" i="21" s="1"/>
  <c r="M147" i="16"/>
  <c r="N147" i="16" s="1"/>
  <c r="P148" i="21"/>
  <c r="P147" i="21" s="1"/>
  <c r="M57" i="10"/>
  <c r="N57" i="10" s="1"/>
  <c r="K25" i="21"/>
  <c r="M53" i="11"/>
  <c r="N53" i="11" s="1"/>
  <c r="K54" i="21"/>
  <c r="K53" i="21" s="1"/>
  <c r="M64" i="11"/>
  <c r="N64" i="11" s="1"/>
  <c r="K65" i="21"/>
  <c r="K64" i="21" s="1"/>
  <c r="M85" i="11"/>
  <c r="K86" i="21"/>
  <c r="K85" i="21" s="1"/>
  <c r="M102" i="11"/>
  <c r="N102" i="11" s="1"/>
  <c r="K103" i="21"/>
  <c r="K102" i="21" s="1"/>
  <c r="M125" i="11"/>
  <c r="N125" i="11" s="1"/>
  <c r="K126" i="21"/>
  <c r="K125" i="21" s="1"/>
  <c r="M35" i="12"/>
  <c r="L36" i="21"/>
  <c r="L35" i="21" s="1"/>
  <c r="L47" i="21"/>
  <c r="I47" i="21" s="1"/>
  <c r="H23" i="20" s="1"/>
  <c r="M70" i="12"/>
  <c r="N70" i="12" s="1"/>
  <c r="L71" i="21"/>
  <c r="L70" i="21" s="1"/>
  <c r="M25" i="13"/>
  <c r="N25" i="13" s="1"/>
  <c r="M27" i="21"/>
  <c r="M42" i="13"/>
  <c r="N42" i="13" s="1"/>
  <c r="M43" i="21"/>
  <c r="M42" i="21" s="1"/>
  <c r="M118" i="13"/>
  <c r="N118" i="13" s="1"/>
  <c r="M129" i="13"/>
  <c r="N35" i="21"/>
  <c r="N47" i="21"/>
  <c r="M80" i="14"/>
  <c r="N80" i="14" s="1"/>
  <c r="N81" i="21"/>
  <c r="N80" i="21" s="1"/>
  <c r="M109" i="14"/>
  <c r="N109" i="14" s="1"/>
  <c r="N111" i="21"/>
  <c r="N109" i="21" s="1"/>
  <c r="M120" i="14"/>
  <c r="N120" i="14" s="1"/>
  <c r="N122" i="21"/>
  <c r="N120" i="21" s="1"/>
  <c r="M151" i="14"/>
  <c r="N151" i="14" s="1"/>
  <c r="N153" i="21"/>
  <c r="N151" i="21" s="1"/>
  <c r="M30" i="15"/>
  <c r="O31" i="21"/>
  <c r="O30" i="21" s="1"/>
  <c r="O29" i="21" s="1"/>
  <c r="M57" i="15"/>
  <c r="N57" i="15" s="1"/>
  <c r="O58" i="21"/>
  <c r="O57" i="21" s="1"/>
  <c r="M67" i="15"/>
  <c r="N67" i="15" s="1"/>
  <c r="O68" i="21"/>
  <c r="O67" i="21" s="1"/>
  <c r="M129" i="15"/>
  <c r="O135" i="21"/>
  <c r="M8" i="16"/>
  <c r="P9" i="21"/>
  <c r="M30" i="16"/>
  <c r="M39" i="16"/>
  <c r="N39" i="16" s="1"/>
  <c r="P40" i="21"/>
  <c r="P39" i="21" s="1"/>
  <c r="M135" i="16"/>
  <c r="N135" i="16" s="1"/>
  <c r="P136" i="21"/>
  <c r="P135" i="21" s="1"/>
  <c r="M8" i="17"/>
  <c r="Q9" i="21"/>
  <c r="Q8" i="21" s="1"/>
  <c r="M47" i="17"/>
  <c r="M80" i="17"/>
  <c r="N80" i="17" s="1"/>
  <c r="Q81" i="21"/>
  <c r="Q80" i="21" s="1"/>
  <c r="M21" i="18"/>
  <c r="N21" i="18" s="1"/>
  <c r="R35" i="21"/>
  <c r="R34" i="21" s="1"/>
  <c r="R47" i="21"/>
  <c r="M80" i="18"/>
  <c r="N80" i="18" s="1"/>
  <c r="M102" i="18"/>
  <c r="N102" i="18" s="1"/>
  <c r="R104" i="21"/>
  <c r="R102" i="21" s="1"/>
  <c r="R135" i="21"/>
  <c r="M8" i="19"/>
  <c r="S9" i="21"/>
  <c r="S8" i="21" s="1"/>
  <c r="M57" i="19"/>
  <c r="N57" i="19" s="1"/>
  <c r="S58" i="21"/>
  <c r="S57" i="21" s="1"/>
  <c r="M67" i="19"/>
  <c r="N67" i="19" s="1"/>
  <c r="S68" i="21"/>
  <c r="S67" i="21" s="1"/>
  <c r="M120" i="19"/>
  <c r="N120" i="19" s="1"/>
  <c r="S122" i="21"/>
  <c r="S120" i="21" s="1"/>
  <c r="J66" i="21"/>
  <c r="J64" i="21" s="1"/>
  <c r="I64" i="21" s="1"/>
  <c r="H28" i="20" s="1"/>
  <c r="J154" i="21"/>
  <c r="J151" i="21" s="1"/>
  <c r="M73" i="14"/>
  <c r="N74" i="21"/>
  <c r="N73" i="21" s="1"/>
  <c r="N72" i="21" s="1"/>
  <c r="M8" i="15"/>
  <c r="O9" i="21"/>
  <c r="O8" i="21" s="1"/>
  <c r="M70" i="15"/>
  <c r="N70" i="15" s="1"/>
  <c r="O71" i="21"/>
  <c r="O70" i="21" s="1"/>
  <c r="M147" i="15"/>
  <c r="N147" i="15" s="1"/>
  <c r="O148" i="21"/>
  <c r="O147" i="21" s="1"/>
  <c r="M21" i="17"/>
  <c r="N21" i="17" s="1"/>
  <c r="Q22" i="21"/>
  <c r="Q21" i="21" s="1"/>
  <c r="M73" i="17"/>
  <c r="Q74" i="21"/>
  <c r="Q73" i="21" s="1"/>
  <c r="M8" i="10"/>
  <c r="M47" i="10"/>
  <c r="M80" i="10"/>
  <c r="N80" i="10" s="1"/>
  <c r="M120" i="10"/>
  <c r="N120" i="10" s="1"/>
  <c r="M141" i="10"/>
  <c r="N141" i="10" s="1"/>
  <c r="M25" i="11"/>
  <c r="K27" i="21"/>
  <c r="M42" i="11"/>
  <c r="N42" i="11" s="1"/>
  <c r="K43" i="21"/>
  <c r="K42" i="21" s="1"/>
  <c r="M73" i="11"/>
  <c r="M72" i="11" s="1"/>
  <c r="N72" i="11" s="1"/>
  <c r="K78" i="21"/>
  <c r="M129" i="11"/>
  <c r="M21" i="12"/>
  <c r="N21" i="12" s="1"/>
  <c r="L22" i="21"/>
  <c r="L21" i="21" s="1"/>
  <c r="M73" i="12"/>
  <c r="L74" i="21"/>
  <c r="L73" i="21" s="1"/>
  <c r="M102" i="12"/>
  <c r="N102" i="12" s="1"/>
  <c r="L103" i="21"/>
  <c r="L102" i="21" s="1"/>
  <c r="M125" i="12"/>
  <c r="N125" i="12" s="1"/>
  <c r="M135" i="12"/>
  <c r="N135" i="12" s="1"/>
  <c r="L136" i="21"/>
  <c r="L135" i="21" s="1"/>
  <c r="M30" i="13"/>
  <c r="M31" i="21"/>
  <c r="M30" i="21" s="1"/>
  <c r="M29" i="21" s="1"/>
  <c r="M57" i="13"/>
  <c r="N57" i="13" s="1"/>
  <c r="M58" i="21"/>
  <c r="M57" i="21" s="1"/>
  <c r="M67" i="13"/>
  <c r="N67" i="13" s="1"/>
  <c r="M68" i="21"/>
  <c r="M67" i="21" s="1"/>
  <c r="M129" i="21"/>
  <c r="M147" i="13"/>
  <c r="N147" i="13" s="1"/>
  <c r="M149" i="21"/>
  <c r="M147" i="21" s="1"/>
  <c r="M21" i="14"/>
  <c r="N21" i="14" s="1"/>
  <c r="N22" i="21"/>
  <c r="N21" i="21" s="1"/>
  <c r="M16" i="15"/>
  <c r="N16" i="15" s="1"/>
  <c r="O18" i="21"/>
  <c r="O16" i="21" s="1"/>
  <c r="M47" i="15"/>
  <c r="O80" i="21"/>
  <c r="M118" i="15"/>
  <c r="N118" i="15" s="1"/>
  <c r="O119" i="21"/>
  <c r="O118" i="21" s="1"/>
  <c r="O129" i="21"/>
  <c r="O128" i="21" s="1"/>
  <c r="M53" i="16"/>
  <c r="N53" i="16" s="1"/>
  <c r="P54" i="21"/>
  <c r="P53" i="21" s="1"/>
  <c r="M64" i="16"/>
  <c r="N64" i="16" s="1"/>
  <c r="P65" i="21"/>
  <c r="P64" i="21" s="1"/>
  <c r="M35" i="17"/>
  <c r="N35" i="17" s="1"/>
  <c r="Q36" i="21"/>
  <c r="Q35" i="21" s="1"/>
  <c r="Q47" i="21"/>
  <c r="M70" i="17"/>
  <c r="N70" i="17" s="1"/>
  <c r="Q71" i="21"/>
  <c r="Q70" i="21" s="1"/>
  <c r="M109" i="17"/>
  <c r="N109" i="17" s="1"/>
  <c r="Q110" i="21"/>
  <c r="Q109" i="21" s="1"/>
  <c r="M120" i="17"/>
  <c r="N120" i="17" s="1"/>
  <c r="Q122" i="21"/>
  <c r="Q120" i="21" s="1"/>
  <c r="M141" i="17"/>
  <c r="N141" i="17" s="1"/>
  <c r="Q142" i="21"/>
  <c r="Q141" i="21" s="1"/>
  <c r="M151" i="17"/>
  <c r="N151" i="17" s="1"/>
  <c r="Q152" i="21"/>
  <c r="Q151" i="21" s="1"/>
  <c r="M35" i="18"/>
  <c r="R37" i="21"/>
  <c r="M125" i="18"/>
  <c r="N125" i="18" s="1"/>
  <c r="R126" i="21"/>
  <c r="R125" i="21" s="1"/>
  <c r="M35" i="19"/>
  <c r="M47" i="19"/>
  <c r="M46" i="19" s="1"/>
  <c r="N46" i="19" s="1"/>
  <c r="M80" i="19"/>
  <c r="N80" i="19" s="1"/>
  <c r="S81" i="21"/>
  <c r="S80" i="21" s="1"/>
  <c r="M109" i="19"/>
  <c r="N109" i="19" s="1"/>
  <c r="S110" i="21"/>
  <c r="S109" i="21" s="1"/>
  <c r="M141" i="19"/>
  <c r="N141" i="19" s="1"/>
  <c r="S142" i="21"/>
  <c r="S141" i="21" s="1"/>
  <c r="M151" i="19"/>
  <c r="N151" i="19" s="1"/>
  <c r="S152" i="21"/>
  <c r="S151" i="21" s="1"/>
  <c r="J27" i="21"/>
  <c r="J25" i="21" s="1"/>
  <c r="J24" i="21" s="1"/>
  <c r="J43" i="21"/>
  <c r="J42" i="21" s="1"/>
  <c r="J58" i="21"/>
  <c r="J57" i="21" s="1"/>
  <c r="J68" i="21"/>
  <c r="J67" i="21" s="1"/>
  <c r="J136" i="21"/>
  <c r="J135" i="21" s="1"/>
  <c r="J17" i="21"/>
  <c r="J16" i="21" s="1"/>
  <c r="J81" i="21"/>
  <c r="J80" i="21" s="1"/>
  <c r="O35" i="21"/>
  <c r="O34" i="21" s="1"/>
  <c r="M120" i="15"/>
  <c r="N120" i="15" s="1"/>
  <c r="O121" i="21"/>
  <c r="O120" i="21" s="1"/>
  <c r="M118" i="11"/>
  <c r="N118" i="11" s="1"/>
  <c r="K119" i="21"/>
  <c r="K118" i="21" s="1"/>
  <c r="I118" i="21" s="1"/>
  <c r="H38" i="20" s="1"/>
  <c r="M135" i="11"/>
  <c r="N135" i="11" s="1"/>
  <c r="K140" i="21"/>
  <c r="M39" i="12"/>
  <c r="N39" i="12" s="1"/>
  <c r="L40" i="21"/>
  <c r="L39" i="21" s="1"/>
  <c r="H19" i="20" s="1"/>
  <c r="M129" i="12"/>
  <c r="M8" i="13"/>
  <c r="M11" i="21"/>
  <c r="M8" i="21" s="1"/>
  <c r="M7" i="21" s="1"/>
  <c r="M35" i="13"/>
  <c r="M36" i="21"/>
  <c r="M35" i="21" s="1"/>
  <c r="M47" i="21"/>
  <c r="M46" i="21" s="1"/>
  <c r="M70" i="13"/>
  <c r="N70" i="13" s="1"/>
  <c r="M71" i="21"/>
  <c r="M70" i="21" s="1"/>
  <c r="M141" i="13"/>
  <c r="N141" i="13" s="1"/>
  <c r="M142" i="21"/>
  <c r="M141" i="21" s="1"/>
  <c r="M12" i="14"/>
  <c r="N12" i="14" s="1"/>
  <c r="N15" i="21"/>
  <c r="N12" i="21" s="1"/>
  <c r="M39" i="14"/>
  <c r="N39" i="14" s="1"/>
  <c r="N40" i="21"/>
  <c r="N39" i="21" s="1"/>
  <c r="M85" i="14"/>
  <c r="N86" i="21"/>
  <c r="N85" i="21" s="1"/>
  <c r="M125" i="14"/>
  <c r="N125" i="14" s="1"/>
  <c r="N126" i="21"/>
  <c r="N125" i="21" s="1"/>
  <c r="I125" i="21" s="1"/>
  <c r="H40" i="20" s="1"/>
  <c r="M35" i="15"/>
  <c r="N35" i="15" s="1"/>
  <c r="O37" i="21"/>
  <c r="M109" i="15"/>
  <c r="N109" i="15" s="1"/>
  <c r="O110" i="21"/>
  <c r="O109" i="21" s="1"/>
  <c r="P12" i="21"/>
  <c r="M21" i="16"/>
  <c r="N21" i="16" s="1"/>
  <c r="P22" i="21"/>
  <c r="P21" i="21" s="1"/>
  <c r="M57" i="16"/>
  <c r="N57" i="16" s="1"/>
  <c r="P58" i="21"/>
  <c r="P57" i="21" s="1"/>
  <c r="M67" i="16"/>
  <c r="N67" i="16" s="1"/>
  <c r="P68" i="21"/>
  <c r="P67" i="21" s="1"/>
  <c r="M120" i="16"/>
  <c r="N120" i="16" s="1"/>
  <c r="P121" i="21"/>
  <c r="P120" i="21" s="1"/>
  <c r="P129" i="21"/>
  <c r="Q85" i="21"/>
  <c r="M102" i="17"/>
  <c r="N102" i="17" s="1"/>
  <c r="Q103" i="21"/>
  <c r="Q102" i="21" s="1"/>
  <c r="M12" i="18"/>
  <c r="R15" i="21"/>
  <c r="R12" i="21" s="1"/>
  <c r="R21" i="21"/>
  <c r="M39" i="18"/>
  <c r="N39" i="18" s="1"/>
  <c r="R40" i="21"/>
  <c r="R39" i="21" s="1"/>
  <c r="M118" i="18"/>
  <c r="N118" i="18" s="1"/>
  <c r="R129" i="21"/>
  <c r="M147" i="18"/>
  <c r="N147" i="18" s="1"/>
  <c r="R149" i="21"/>
  <c r="R147" i="21" s="1"/>
  <c r="M21" i="19"/>
  <c r="N21" i="19" s="1"/>
  <c r="S22" i="21"/>
  <c r="S21" i="21" s="1"/>
  <c r="M73" i="19"/>
  <c r="S74" i="21"/>
  <c r="S73" i="21" s="1"/>
  <c r="S72" i="21" s="1"/>
  <c r="M102" i="19"/>
  <c r="N102" i="19" s="1"/>
  <c r="S103" i="21"/>
  <c r="S102" i="21" s="1"/>
  <c r="J71" i="21"/>
  <c r="J70" i="21" s="1"/>
  <c r="J112" i="21"/>
  <c r="M147" i="11"/>
  <c r="N147" i="11" s="1"/>
  <c r="K149" i="21"/>
  <c r="K147" i="21" s="1"/>
  <c r="K128" i="21" s="1"/>
  <c r="M135" i="13"/>
  <c r="N135" i="13" s="1"/>
  <c r="M140" i="21"/>
  <c r="M135" i="21" s="1"/>
  <c r="M102" i="10"/>
  <c r="N102" i="10" s="1"/>
  <c r="M8" i="11"/>
  <c r="K9" i="21"/>
  <c r="K8" i="21" s="1"/>
  <c r="M151" i="11"/>
  <c r="N151" i="11" s="1"/>
  <c r="K152" i="21"/>
  <c r="K151" i="21" s="1"/>
  <c r="M25" i="12"/>
  <c r="L27" i="21"/>
  <c r="L25" i="21" s="1"/>
  <c r="M53" i="12"/>
  <c r="N53" i="12" s="1"/>
  <c r="L54" i="21"/>
  <c r="L53" i="21" s="1"/>
  <c r="M118" i="12"/>
  <c r="N118" i="12" s="1"/>
  <c r="L119" i="21"/>
  <c r="L118" i="21" s="1"/>
  <c r="M147" i="12"/>
  <c r="N147" i="12" s="1"/>
  <c r="L149" i="21"/>
  <c r="L147" i="21" s="1"/>
  <c r="M12" i="13"/>
  <c r="N12" i="13" s="1"/>
  <c r="M13" i="21"/>
  <c r="M12" i="21" s="1"/>
  <c r="M80" i="13"/>
  <c r="N80" i="13" s="1"/>
  <c r="M83" i="21"/>
  <c r="M109" i="13"/>
  <c r="N109" i="13" s="1"/>
  <c r="M111" i="21"/>
  <c r="M109" i="21" s="1"/>
  <c r="M120" i="13"/>
  <c r="N120" i="13" s="1"/>
  <c r="M122" i="21"/>
  <c r="M120" i="21" s="1"/>
  <c r="M151" i="13"/>
  <c r="N151" i="13" s="1"/>
  <c r="M153" i="21"/>
  <c r="M151" i="21" s="1"/>
  <c r="M25" i="14"/>
  <c r="N27" i="21"/>
  <c r="M53" i="14"/>
  <c r="N53" i="14" s="1"/>
  <c r="N54" i="21"/>
  <c r="N53" i="21" s="1"/>
  <c r="M147" i="14"/>
  <c r="N147" i="14" s="1"/>
  <c r="N148" i="21"/>
  <c r="N147" i="21" s="1"/>
  <c r="M21" i="15"/>
  <c r="N21" i="15" s="1"/>
  <c r="O22" i="21"/>
  <c r="O21" i="21" s="1"/>
  <c r="M73" i="15"/>
  <c r="O75" i="21"/>
  <c r="O73" i="21" s="1"/>
  <c r="O72" i="21" s="1"/>
  <c r="O85" i="21"/>
  <c r="M80" i="16"/>
  <c r="N80" i="16" s="1"/>
  <c r="P81" i="21"/>
  <c r="P80" i="21" s="1"/>
  <c r="M109" i="16"/>
  <c r="N109" i="16" s="1"/>
  <c r="P110" i="21"/>
  <c r="P109" i="21" s="1"/>
  <c r="M39" i="17"/>
  <c r="N39" i="17" s="1"/>
  <c r="Q40" i="21"/>
  <c r="Q39" i="21" s="1"/>
  <c r="M8" i="18"/>
  <c r="N8" i="18" s="1"/>
  <c r="M53" i="18"/>
  <c r="N53" i="18" s="1"/>
  <c r="R54" i="21"/>
  <c r="R53" i="21" s="1"/>
  <c r="M64" i="18"/>
  <c r="N64" i="18" s="1"/>
  <c r="R65" i="21"/>
  <c r="R64" i="21" s="1"/>
  <c r="M135" i="18"/>
  <c r="N135" i="18" s="1"/>
  <c r="R140" i="21"/>
  <c r="M85" i="19"/>
  <c r="S86" i="21"/>
  <c r="S85" i="21" s="1"/>
  <c r="M135" i="19"/>
  <c r="N135" i="19" s="1"/>
  <c r="S136" i="21"/>
  <c r="S135" i="21" s="1"/>
  <c r="J9" i="21"/>
  <c r="J8" i="21" s="1"/>
  <c r="I8" i="21" s="1"/>
  <c r="H7" i="20" s="1"/>
  <c r="J36" i="21"/>
  <c r="J35" i="21" s="1"/>
  <c r="J74" i="21"/>
  <c r="J73" i="21" s="1"/>
  <c r="J149" i="21"/>
  <c r="J147" i="21" s="1"/>
  <c r="I147" i="21" s="1"/>
  <c r="H46" i="20" s="1"/>
  <c r="M57" i="11"/>
  <c r="N57" i="11" s="1"/>
  <c r="K58" i="21"/>
  <c r="K57" i="21" s="1"/>
  <c r="K46" i="21" s="1"/>
  <c r="M85" i="12"/>
  <c r="L86" i="21"/>
  <c r="L85" i="21" s="1"/>
  <c r="M102" i="14"/>
  <c r="N102" i="14" s="1"/>
  <c r="N104" i="21"/>
  <c r="N102" i="21" s="1"/>
  <c r="M80" i="15"/>
  <c r="N80" i="15" s="1"/>
  <c r="O82" i="21"/>
  <c r="P8" i="21"/>
  <c r="M70" i="11"/>
  <c r="N70" i="11" s="1"/>
  <c r="K71" i="21"/>
  <c r="K70" i="21" s="1"/>
  <c r="K120" i="21"/>
  <c r="M141" i="11"/>
  <c r="N141" i="11" s="1"/>
  <c r="K142" i="21"/>
  <c r="K141" i="21" s="1"/>
  <c r="M12" i="12"/>
  <c r="N12" i="12" s="1"/>
  <c r="L15" i="21"/>
  <c r="L12" i="21" s="1"/>
  <c r="I12" i="21" s="1"/>
  <c r="H8" i="20" s="1"/>
  <c r="M64" i="12"/>
  <c r="N64" i="12" s="1"/>
  <c r="L65" i="21"/>
  <c r="L64" i="21" s="1"/>
  <c r="M39" i="10"/>
  <c r="N39" i="10" s="1"/>
  <c r="M118" i="10"/>
  <c r="N118" i="10" s="1"/>
  <c r="M35" i="11"/>
  <c r="K37" i="21"/>
  <c r="K35" i="21" s="1"/>
  <c r="K34" i="21" s="1"/>
  <c r="K73" i="21"/>
  <c r="K80" i="21"/>
  <c r="M120" i="11"/>
  <c r="N120" i="11" s="1"/>
  <c r="K122" i="21"/>
  <c r="M16" i="12"/>
  <c r="N16" i="12" s="1"/>
  <c r="L17" i="21"/>
  <c r="L16" i="21" s="1"/>
  <c r="M30" i="12"/>
  <c r="N30" i="12" s="1"/>
  <c r="M42" i="12"/>
  <c r="N42" i="12" s="1"/>
  <c r="L43" i="21"/>
  <c r="L42" i="21" s="1"/>
  <c r="L120" i="21"/>
  <c r="M21" i="21"/>
  <c r="M85" i="21"/>
  <c r="M102" i="13"/>
  <c r="N102" i="13" s="1"/>
  <c r="M103" i="21"/>
  <c r="M102" i="21" s="1"/>
  <c r="M30" i="14"/>
  <c r="N31" i="21"/>
  <c r="N30" i="21" s="1"/>
  <c r="N29" i="21" s="1"/>
  <c r="M42" i="14"/>
  <c r="N42" i="14" s="1"/>
  <c r="N43" i="21"/>
  <c r="N42" i="21" s="1"/>
  <c r="M64" i="14"/>
  <c r="N64" i="14" s="1"/>
  <c r="N66" i="21"/>
  <c r="N64" i="21" s="1"/>
  <c r="M118" i="14"/>
  <c r="N118" i="14" s="1"/>
  <c r="N129" i="21"/>
  <c r="M39" i="15"/>
  <c r="N39" i="15" s="1"/>
  <c r="O40" i="21"/>
  <c r="O39" i="21" s="1"/>
  <c r="M102" i="15"/>
  <c r="N102" i="15" s="1"/>
  <c r="O103" i="21"/>
  <c r="O102" i="21" s="1"/>
  <c r="M141" i="15"/>
  <c r="N141" i="15" s="1"/>
  <c r="O142" i="21"/>
  <c r="O141" i="21" s="1"/>
  <c r="M151" i="15"/>
  <c r="N151" i="15" s="1"/>
  <c r="O152" i="21"/>
  <c r="O151" i="21" s="1"/>
  <c r="M12" i="16"/>
  <c r="N12" i="16" s="1"/>
  <c r="P15" i="21"/>
  <c r="M25" i="16"/>
  <c r="P26" i="21"/>
  <c r="P35" i="21"/>
  <c r="P34" i="21" s="1"/>
  <c r="P47" i="21"/>
  <c r="M70" i="16"/>
  <c r="N70" i="16" s="1"/>
  <c r="P71" i="21"/>
  <c r="P70" i="21" s="1"/>
  <c r="M141" i="16"/>
  <c r="N141" i="16" s="1"/>
  <c r="P142" i="21"/>
  <c r="P141" i="21" s="1"/>
  <c r="M151" i="16"/>
  <c r="N151" i="16" s="1"/>
  <c r="P152" i="21"/>
  <c r="P151" i="21" s="1"/>
  <c r="M12" i="17"/>
  <c r="N12" i="17" s="1"/>
  <c r="Q15" i="21"/>
  <c r="Q12" i="21" s="1"/>
  <c r="M25" i="17"/>
  <c r="N25" i="17" s="1"/>
  <c r="Q27" i="21"/>
  <c r="M53" i="17"/>
  <c r="N53" i="17" s="1"/>
  <c r="Q54" i="21"/>
  <c r="Q53" i="21" s="1"/>
  <c r="M64" i="17"/>
  <c r="N64" i="17" s="1"/>
  <c r="Q65" i="21"/>
  <c r="Q64" i="21" s="1"/>
  <c r="M135" i="17"/>
  <c r="N135" i="17" s="1"/>
  <c r="Q137" i="21"/>
  <c r="Q135" i="21" s="1"/>
  <c r="M16" i="18"/>
  <c r="N16" i="18" s="1"/>
  <c r="R18" i="21"/>
  <c r="R16" i="21" s="1"/>
  <c r="M25" i="18"/>
  <c r="R27" i="21"/>
  <c r="M42" i="18"/>
  <c r="N42" i="18" s="1"/>
  <c r="R43" i="21"/>
  <c r="R42" i="21" s="1"/>
  <c r="M85" i="18"/>
  <c r="R86" i="21"/>
  <c r="R85" i="21" s="1"/>
  <c r="R109" i="21"/>
  <c r="M141" i="18"/>
  <c r="N141" i="18" s="1"/>
  <c r="R142" i="21"/>
  <c r="R141" i="21" s="1"/>
  <c r="M12" i="19"/>
  <c r="N12" i="19" s="1"/>
  <c r="S15" i="21"/>
  <c r="S12" i="21" s="1"/>
  <c r="M39" i="19"/>
  <c r="N39" i="19" s="1"/>
  <c r="S40" i="21"/>
  <c r="S39" i="21" s="1"/>
  <c r="S34" i="21" s="1"/>
  <c r="J105" i="21"/>
  <c r="J102" i="21" s="1"/>
  <c r="M80" i="21"/>
  <c r="M135" i="14"/>
  <c r="N135" i="14" s="1"/>
  <c r="N136" i="21"/>
  <c r="N135" i="21" s="1"/>
  <c r="K16" i="21"/>
  <c r="M21" i="11"/>
  <c r="N21" i="11" s="1"/>
  <c r="K22" i="21"/>
  <c r="K21" i="21" s="1"/>
  <c r="M109" i="11"/>
  <c r="N109" i="11" s="1"/>
  <c r="K110" i="21"/>
  <c r="K109" i="21" s="1"/>
  <c r="L29" i="21"/>
  <c r="H15" i="20"/>
  <c r="H14" i="20" s="1"/>
  <c r="M57" i="12"/>
  <c r="N57" i="12" s="1"/>
  <c r="L58" i="21"/>
  <c r="L57" i="21" s="1"/>
  <c r="M67" i="12"/>
  <c r="N67" i="12" s="1"/>
  <c r="L68" i="21"/>
  <c r="L67" i="21" s="1"/>
  <c r="M120" i="12"/>
  <c r="N120" i="12" s="1"/>
  <c r="L122" i="21"/>
  <c r="M141" i="12"/>
  <c r="N141" i="12" s="1"/>
  <c r="L142" i="21"/>
  <c r="L141" i="21" s="1"/>
  <c r="M39" i="13"/>
  <c r="N39" i="13" s="1"/>
  <c r="M40" i="21"/>
  <c r="M39" i="21" s="1"/>
  <c r="M73" i="13"/>
  <c r="M76" i="21"/>
  <c r="M73" i="21" s="1"/>
  <c r="M72" i="21" s="1"/>
  <c r="M8" i="14"/>
  <c r="N9" i="21"/>
  <c r="N8" i="21" s="1"/>
  <c r="N16" i="21"/>
  <c r="N57" i="21"/>
  <c r="M67" i="14"/>
  <c r="N67" i="14" s="1"/>
  <c r="N68" i="21"/>
  <c r="N67" i="21" s="1"/>
  <c r="M53" i="15"/>
  <c r="N53" i="15" s="1"/>
  <c r="O54" i="21"/>
  <c r="O53" i="21" s="1"/>
  <c r="O46" i="21" s="1"/>
  <c r="M64" i="15"/>
  <c r="N64" i="15" s="1"/>
  <c r="O65" i="21"/>
  <c r="O64" i="21" s="1"/>
  <c r="M135" i="15"/>
  <c r="N135" i="15" s="1"/>
  <c r="M16" i="16"/>
  <c r="N16" i="16" s="1"/>
  <c r="M73" i="16"/>
  <c r="N73" i="16" s="1"/>
  <c r="P74" i="21"/>
  <c r="P73" i="21" s="1"/>
  <c r="P72" i="21" s="1"/>
  <c r="M102" i="16"/>
  <c r="N102" i="16" s="1"/>
  <c r="P103" i="21"/>
  <c r="P102" i="21" s="1"/>
  <c r="M16" i="17"/>
  <c r="N16" i="17" s="1"/>
  <c r="Q17" i="21"/>
  <c r="M30" i="17"/>
  <c r="N30" i="17" s="1"/>
  <c r="M42" i="17"/>
  <c r="N42" i="17" s="1"/>
  <c r="Q43" i="21"/>
  <c r="Q42" i="21" s="1"/>
  <c r="M129" i="17"/>
  <c r="Q147" i="21"/>
  <c r="R8" i="21"/>
  <c r="M30" i="18"/>
  <c r="R31" i="21"/>
  <c r="R30" i="21" s="1"/>
  <c r="R29" i="21" s="1"/>
  <c r="M57" i="18"/>
  <c r="N57" i="18" s="1"/>
  <c r="R58" i="21"/>
  <c r="R57" i="21" s="1"/>
  <c r="M67" i="18"/>
  <c r="N67" i="18" s="1"/>
  <c r="R68" i="21"/>
  <c r="R67" i="21" s="1"/>
  <c r="M73" i="18"/>
  <c r="N73" i="18" s="1"/>
  <c r="R78" i="21"/>
  <c r="R73" i="21" s="1"/>
  <c r="R72" i="21" s="1"/>
  <c r="M109" i="18"/>
  <c r="N109" i="18" s="1"/>
  <c r="R111" i="21"/>
  <c r="M120" i="18"/>
  <c r="N120" i="18" s="1"/>
  <c r="R122" i="21"/>
  <c r="R120" i="21" s="1"/>
  <c r="M151" i="18"/>
  <c r="N151" i="18" s="1"/>
  <c r="R153" i="21"/>
  <c r="R151" i="21" s="1"/>
  <c r="M16" i="19"/>
  <c r="N16" i="19" s="1"/>
  <c r="M25" i="19"/>
  <c r="M24" i="19" s="1"/>
  <c r="N24" i="19" s="1"/>
  <c r="S27" i="21"/>
  <c r="M53" i="19"/>
  <c r="N53" i="19" s="1"/>
  <c r="S54" i="21"/>
  <c r="S53" i="21" s="1"/>
  <c r="M64" i="19"/>
  <c r="N64" i="19" s="1"/>
  <c r="S65" i="21"/>
  <c r="S64" i="21" s="1"/>
  <c r="S46" i="21" s="1"/>
  <c r="M118" i="19"/>
  <c r="N118" i="19" s="1"/>
  <c r="S119" i="21"/>
  <c r="S118" i="21" s="1"/>
  <c r="M129" i="19"/>
  <c r="S147" i="21"/>
  <c r="J22" i="21"/>
  <c r="J21" i="21" s="1"/>
  <c r="J142" i="21"/>
  <c r="J141" i="21" s="1"/>
  <c r="I141" i="21" s="1"/>
  <c r="H45" i="20" s="1"/>
  <c r="M151" i="12"/>
  <c r="N151" i="12" s="1"/>
  <c r="L152" i="21"/>
  <c r="L151" i="21" s="1"/>
  <c r="N85" i="19"/>
  <c r="M84" i="19"/>
  <c r="N84" i="19" s="1"/>
  <c r="N25" i="19"/>
  <c r="M128" i="19"/>
  <c r="N128" i="19" s="1"/>
  <c r="N30" i="19"/>
  <c r="M29" i="19"/>
  <c r="N29" i="19" s="1"/>
  <c r="M7" i="19"/>
  <c r="N8" i="19"/>
  <c r="N73" i="19"/>
  <c r="M72" i="19"/>
  <c r="N72" i="19" s="1"/>
  <c r="N129" i="19"/>
  <c r="N35" i="19"/>
  <c r="N47" i="19"/>
  <c r="M34" i="18"/>
  <c r="N34" i="18" s="1"/>
  <c r="N35" i="18"/>
  <c r="N12" i="18"/>
  <c r="N25" i="18"/>
  <c r="M24" i="18"/>
  <c r="N24" i="18" s="1"/>
  <c r="N85" i="18"/>
  <c r="N30" i="18"/>
  <c r="M29" i="18"/>
  <c r="N29" i="18" s="1"/>
  <c r="N47" i="18"/>
  <c r="N129" i="18"/>
  <c r="M72" i="17"/>
  <c r="N72" i="17" s="1"/>
  <c r="N73" i="17"/>
  <c r="N8" i="17"/>
  <c r="M7" i="17"/>
  <c r="M34" i="17"/>
  <c r="N34" i="17" s="1"/>
  <c r="M85" i="17"/>
  <c r="M29" i="17"/>
  <c r="N29" i="17" s="1"/>
  <c r="N47" i="17"/>
  <c r="N129" i="17"/>
  <c r="N8" i="16"/>
  <c r="M34" i="16"/>
  <c r="N34" i="16" s="1"/>
  <c r="N25" i="16"/>
  <c r="M24" i="16"/>
  <c r="N24" i="16" s="1"/>
  <c r="M72" i="16"/>
  <c r="N72" i="16" s="1"/>
  <c r="M85" i="16"/>
  <c r="N35" i="16"/>
  <c r="N129" i="16"/>
  <c r="N47" i="16"/>
  <c r="N25" i="15"/>
  <c r="M24" i="15"/>
  <c r="N24" i="15" s="1"/>
  <c r="N30" i="15"/>
  <c r="M29" i="15"/>
  <c r="N29" i="15" s="1"/>
  <c r="N8" i="15"/>
  <c r="N73" i="15"/>
  <c r="M72" i="15"/>
  <c r="N72" i="15" s="1"/>
  <c r="M85" i="15"/>
  <c r="N47" i="15"/>
  <c r="N129" i="15"/>
  <c r="M72" i="14"/>
  <c r="N72" i="14" s="1"/>
  <c r="N73" i="14"/>
  <c r="N25" i="14"/>
  <c r="M24" i="14"/>
  <c r="N24" i="14" s="1"/>
  <c r="M29" i="14"/>
  <c r="N29" i="14" s="1"/>
  <c r="N30" i="14"/>
  <c r="N8" i="14"/>
  <c r="M34" i="14"/>
  <c r="N34" i="14" s="1"/>
  <c r="N85" i="14"/>
  <c r="N47" i="14"/>
  <c r="N35" i="14"/>
  <c r="M128" i="14"/>
  <c r="N128" i="14" s="1"/>
  <c r="M72" i="13"/>
  <c r="N72" i="13" s="1"/>
  <c r="N73" i="13"/>
  <c r="N30" i="13"/>
  <c r="M29" i="13"/>
  <c r="N29" i="13" s="1"/>
  <c r="M7" i="13"/>
  <c r="N8" i="13"/>
  <c r="N35" i="13"/>
  <c r="M85" i="13"/>
  <c r="N47" i="13"/>
  <c r="N129" i="13"/>
  <c r="M72" i="12"/>
  <c r="N72" i="12" s="1"/>
  <c r="N73" i="12"/>
  <c r="N25" i="12"/>
  <c r="M24" i="12"/>
  <c r="N24" i="12" s="1"/>
  <c r="N85" i="12"/>
  <c r="N8" i="12"/>
  <c r="M46" i="12"/>
  <c r="N46" i="12" s="1"/>
  <c r="M109" i="12"/>
  <c r="N109" i="12" s="1"/>
  <c r="M34" i="12"/>
  <c r="N34" i="12" s="1"/>
  <c r="N35" i="12"/>
  <c r="M29" i="12"/>
  <c r="N29" i="12" s="1"/>
  <c r="N47" i="12"/>
  <c r="N129" i="12"/>
  <c r="M34" i="11"/>
  <c r="N34" i="11" s="1"/>
  <c r="N35" i="11"/>
  <c r="N85" i="11"/>
  <c r="M84" i="11"/>
  <c r="N84" i="11" s="1"/>
  <c r="N30" i="11"/>
  <c r="M29" i="11"/>
  <c r="N29" i="11" s="1"/>
  <c r="N25" i="11"/>
  <c r="M24" i="11"/>
  <c r="N24" i="11" s="1"/>
  <c r="M46" i="11"/>
  <c r="N46" i="11" s="1"/>
  <c r="M7" i="11"/>
  <c r="N8" i="11"/>
  <c r="N47" i="11"/>
  <c r="N129" i="11"/>
  <c r="M85" i="10"/>
  <c r="N25" i="10"/>
  <c r="M24" i="10"/>
  <c r="N24" i="10" s="1"/>
  <c r="M128" i="10"/>
  <c r="N128" i="10" s="1"/>
  <c r="N8" i="10"/>
  <c r="M72" i="10"/>
  <c r="N72" i="10" s="1"/>
  <c r="N73" i="10"/>
  <c r="M29" i="10"/>
  <c r="N29" i="10" s="1"/>
  <c r="N47" i="10"/>
  <c r="N129" i="10"/>
  <c r="M46" i="10" l="1"/>
  <c r="N46" i="10" s="1"/>
  <c r="M7" i="10"/>
  <c r="I129" i="21"/>
  <c r="H43" i="20" s="1"/>
  <c r="J128" i="21"/>
  <c r="I102" i="21"/>
  <c r="H36" i="20" s="1"/>
  <c r="M24" i="13"/>
  <c r="N24" i="13" s="1"/>
  <c r="M34" i="10"/>
  <c r="N34" i="10" s="1"/>
  <c r="N73" i="11"/>
  <c r="M34" i="13"/>
  <c r="N34" i="13" s="1"/>
  <c r="M34" i="15"/>
  <c r="N34" i="15" s="1"/>
  <c r="M24" i="17"/>
  <c r="N24" i="17" s="1"/>
  <c r="M72" i="18"/>
  <c r="N72" i="18" s="1"/>
  <c r="M34" i="19"/>
  <c r="N34" i="19" s="1"/>
  <c r="I73" i="21"/>
  <c r="H32" i="20" s="1"/>
  <c r="J72" i="21"/>
  <c r="I42" i="21"/>
  <c r="H20" i="20" s="1"/>
  <c r="M128" i="11"/>
  <c r="N128" i="11" s="1"/>
  <c r="Q7" i="21"/>
  <c r="L7" i="21"/>
  <c r="M46" i="18"/>
  <c r="N46" i="18" s="1"/>
  <c r="M128" i="18"/>
  <c r="N128" i="18" s="1"/>
  <c r="O84" i="21"/>
  <c r="N84" i="21"/>
  <c r="M7" i="15"/>
  <c r="M46" i="16"/>
  <c r="N46" i="16" s="1"/>
  <c r="R7" i="21"/>
  <c r="N128" i="21"/>
  <c r="I35" i="21"/>
  <c r="J34" i="21"/>
  <c r="R128" i="21"/>
  <c r="M128" i="16"/>
  <c r="N128" i="16" s="1"/>
  <c r="R46" i="21"/>
  <c r="J29" i="21"/>
  <c r="I30" i="21"/>
  <c r="Q84" i="21"/>
  <c r="N46" i="21"/>
  <c r="Q128" i="21"/>
  <c r="I109" i="21"/>
  <c r="H37" i="20" s="1"/>
  <c r="M46" i="13"/>
  <c r="N46" i="13" s="1"/>
  <c r="M7" i="14"/>
  <c r="M155" i="14" s="1"/>
  <c r="M46" i="15"/>
  <c r="N46" i="15" s="1"/>
  <c r="M7" i="16"/>
  <c r="N7" i="16" s="1"/>
  <c r="M7" i="18"/>
  <c r="R84" i="21"/>
  <c r="P46" i="21"/>
  <c r="M84" i="21"/>
  <c r="L84" i="21"/>
  <c r="M34" i="21"/>
  <c r="I80" i="21"/>
  <c r="H33" i="20" s="1"/>
  <c r="Q46" i="21"/>
  <c r="L72" i="21"/>
  <c r="S7" i="21"/>
  <c r="N34" i="21"/>
  <c r="I53" i="21"/>
  <c r="H25" i="20" s="1"/>
  <c r="P84" i="21"/>
  <c r="J84" i="21"/>
  <c r="I85" i="21"/>
  <c r="H35" i="20" s="1"/>
  <c r="P128" i="21"/>
  <c r="I16" i="21"/>
  <c r="H9" i="20" s="1"/>
  <c r="H6" i="20" s="1"/>
  <c r="Q34" i="21"/>
  <c r="K84" i="21"/>
  <c r="L46" i="21"/>
  <c r="I120" i="21"/>
  <c r="H39" i="20" s="1"/>
  <c r="M128" i="15"/>
  <c r="N128" i="15" s="1"/>
  <c r="S84" i="21"/>
  <c r="Q72" i="21"/>
  <c r="M7" i="12"/>
  <c r="M128" i="13"/>
  <c r="N128" i="13" s="1"/>
  <c r="M84" i="14"/>
  <c r="N84" i="14" s="1"/>
  <c r="K72" i="21"/>
  <c r="P7" i="21"/>
  <c r="K7" i="21"/>
  <c r="I67" i="21"/>
  <c r="H29" i="20" s="1"/>
  <c r="M128" i="21"/>
  <c r="O7" i="21"/>
  <c r="N30" i="16"/>
  <c r="M29" i="16"/>
  <c r="N29" i="16" s="1"/>
  <c r="H18" i="20"/>
  <c r="L34" i="21"/>
  <c r="M128" i="17"/>
  <c r="N128" i="17" s="1"/>
  <c r="I135" i="21"/>
  <c r="H44" i="20" s="1"/>
  <c r="M84" i="18"/>
  <c r="N84" i="18" s="1"/>
  <c r="I21" i="21"/>
  <c r="H10" i="20" s="1"/>
  <c r="N7" i="21"/>
  <c r="I70" i="21"/>
  <c r="H30" i="20" s="1"/>
  <c r="I57" i="21"/>
  <c r="H27" i="20" s="1"/>
  <c r="M46" i="17"/>
  <c r="N46" i="17" s="1"/>
  <c r="S128" i="21"/>
  <c r="J46" i="21"/>
  <c r="I39" i="21"/>
  <c r="I151" i="21"/>
  <c r="H47" i="20" s="1"/>
  <c r="L128" i="21"/>
  <c r="M128" i="12"/>
  <c r="N128" i="12" s="1"/>
  <c r="J7" i="21"/>
  <c r="M155" i="19"/>
  <c r="N7" i="19"/>
  <c r="M155" i="18"/>
  <c r="N7" i="18"/>
  <c r="N7" i="17"/>
  <c r="N85" i="17"/>
  <c r="M84" i="17"/>
  <c r="N84" i="17" s="1"/>
  <c r="N85" i="16"/>
  <c r="M84" i="16"/>
  <c r="N84" i="16" s="1"/>
  <c r="N7" i="15"/>
  <c r="N85" i="15"/>
  <c r="M84" i="15"/>
  <c r="N84" i="15" s="1"/>
  <c r="N85" i="13"/>
  <c r="M84" i="13"/>
  <c r="N84" i="13" s="1"/>
  <c r="N7" i="13"/>
  <c r="N7" i="12"/>
  <c r="M84" i="12"/>
  <c r="N84" i="12" s="1"/>
  <c r="N7" i="11"/>
  <c r="N7" i="10"/>
  <c r="N85" i="10"/>
  <c r="M84" i="10"/>
  <c r="N84" i="10" s="1"/>
  <c r="L180" i="9"/>
  <c r="L177" i="9"/>
  <c r="L176" i="9"/>
  <c r="L173" i="9"/>
  <c r="L172" i="9"/>
  <c r="L166" i="9"/>
  <c r="L165" i="9"/>
  <c r="L164" i="9"/>
  <c r="L160" i="9"/>
  <c r="L159" i="9"/>
  <c r="L158" i="9"/>
  <c r="L157" i="9"/>
  <c r="L156" i="9"/>
  <c r="L154" i="9"/>
  <c r="L153" i="9" s="1"/>
  <c r="G43" i="20" s="1"/>
  <c r="L151" i="9"/>
  <c r="L150" i="9"/>
  <c r="L149" i="9"/>
  <c r="L148" i="9"/>
  <c r="L147" i="9"/>
  <c r="L145" i="9"/>
  <c r="L144" i="9"/>
  <c r="L143" i="9"/>
  <c r="L142" i="9"/>
  <c r="L140" i="9"/>
  <c r="L139" i="9" s="1"/>
  <c r="L138" i="9"/>
  <c r="L137" i="9"/>
  <c r="L136" i="9"/>
  <c r="L135" i="9"/>
  <c r="L134" i="9"/>
  <c r="L131" i="9"/>
  <c r="L130" i="9"/>
  <c r="L129" i="9"/>
  <c r="K123" i="9"/>
  <c r="K122" i="9" s="1"/>
  <c r="L122" i="9" s="1"/>
  <c r="L121" i="9"/>
  <c r="L120" i="9"/>
  <c r="L119" i="9"/>
  <c r="L118" i="9"/>
  <c r="L117" i="9"/>
  <c r="L114" i="9"/>
  <c r="L113" i="9"/>
  <c r="L112" i="9"/>
  <c r="L111" i="9"/>
  <c r="L109" i="9"/>
  <c r="L108" i="9"/>
  <c r="L107" i="9"/>
  <c r="L104" i="9"/>
  <c r="L103" i="9"/>
  <c r="L102" i="9"/>
  <c r="L100" i="9"/>
  <c r="L99" i="9"/>
  <c r="L98" i="9"/>
  <c r="L97" i="9"/>
  <c r="L95" i="9"/>
  <c r="L94" i="9"/>
  <c r="L93" i="9"/>
  <c r="L91" i="9"/>
  <c r="L90" i="9"/>
  <c r="L88" i="9"/>
  <c r="L87" i="9"/>
  <c r="L86" i="9"/>
  <c r="L85" i="9"/>
  <c r="L84" i="9"/>
  <c r="L82" i="9"/>
  <c r="L81" i="9"/>
  <c r="L80" i="9"/>
  <c r="L79" i="9"/>
  <c r="L78" i="9"/>
  <c r="L76" i="9"/>
  <c r="L75" i="9"/>
  <c r="L74" i="9"/>
  <c r="L73" i="9"/>
  <c r="L72" i="9"/>
  <c r="L70" i="9"/>
  <c r="L69" i="9"/>
  <c r="L68" i="9"/>
  <c r="L67" i="9"/>
  <c r="L64" i="9"/>
  <c r="L63" i="9" s="1"/>
  <c r="L62" i="9"/>
  <c r="L61" i="9"/>
  <c r="L59" i="9"/>
  <c r="L58" i="9"/>
  <c r="L56" i="9"/>
  <c r="L55" i="9"/>
  <c r="L54" i="9"/>
  <c r="L53" i="9"/>
  <c r="L52" i="9"/>
  <c r="L49" i="9"/>
  <c r="L48" i="9" s="1"/>
  <c r="G16" i="20" s="1"/>
  <c r="L47" i="9"/>
  <c r="I46" i="20" s="1"/>
  <c r="L46" i="9"/>
  <c r="I45" i="20" s="1"/>
  <c r="L45" i="9"/>
  <c r="L44" i="9"/>
  <c r="L43" i="9"/>
  <c r="L42" i="9"/>
  <c r="L41" i="9"/>
  <c r="L40" i="9"/>
  <c r="L39" i="9"/>
  <c r="L36" i="9"/>
  <c r="L35" i="9"/>
  <c r="L33" i="9"/>
  <c r="L32" i="9"/>
  <c r="L29" i="9"/>
  <c r="L28" i="9"/>
  <c r="L27" i="9"/>
  <c r="L25" i="9"/>
  <c r="L24" i="9"/>
  <c r="L23" i="9"/>
  <c r="L22" i="9"/>
  <c r="L21" i="9"/>
  <c r="L20" i="9"/>
  <c r="L19" i="9"/>
  <c r="L17" i="9"/>
  <c r="L16" i="9"/>
  <c r="L15" i="9"/>
  <c r="L14" i="9"/>
  <c r="L13" i="9"/>
  <c r="L11" i="9"/>
  <c r="L10" i="9"/>
  <c r="L9" i="9"/>
  <c r="H34" i="20" l="1"/>
  <c r="M155" i="13"/>
  <c r="M172" i="9"/>
  <c r="G53" i="20"/>
  <c r="I53" i="20" s="1"/>
  <c r="M173" i="9"/>
  <c r="G54" i="20"/>
  <c r="I54" i="20" s="1"/>
  <c r="M155" i="10"/>
  <c r="M176" i="9"/>
  <c r="G57" i="20"/>
  <c r="I57" i="20" s="1"/>
  <c r="I56" i="20" s="1"/>
  <c r="K56" i="20" s="1"/>
  <c r="N7" i="14"/>
  <c r="H17" i="20"/>
  <c r="H31" i="20"/>
  <c r="M177" i="9"/>
  <c r="G58" i="20"/>
  <c r="I58" i="20" s="1"/>
  <c r="M155" i="11"/>
  <c r="M180" i="9"/>
  <c r="G61" i="20"/>
  <c r="I61" i="20" s="1"/>
  <c r="I60" i="20" s="1"/>
  <c r="K60" i="20" s="1"/>
  <c r="H42" i="20"/>
  <c r="M155" i="12"/>
  <c r="M155" i="17"/>
  <c r="M155" i="16"/>
  <c r="M155" i="15"/>
  <c r="M139" i="9"/>
  <c r="G39" i="20"/>
  <c r="I39" i="20" s="1"/>
  <c r="M131" i="9"/>
  <c r="G37" i="20"/>
  <c r="M63" i="9"/>
  <c r="G21" i="20"/>
  <c r="I16" i="20"/>
  <c r="I21" i="20"/>
  <c r="I43" i="20"/>
  <c r="M48" i="9"/>
  <c r="L96" i="9"/>
  <c r="L128" i="9"/>
  <c r="L133" i="9"/>
  <c r="L26" i="9"/>
  <c r="G10" i="20" s="1"/>
  <c r="I10" i="20" s="1"/>
  <c r="L179" i="9"/>
  <c r="M179" i="9" s="1"/>
  <c r="L34" i="9"/>
  <c r="G13" i="20" s="1"/>
  <c r="I13" i="20" s="1"/>
  <c r="L57" i="9"/>
  <c r="L89" i="9"/>
  <c r="L8" i="9"/>
  <c r="L31" i="9"/>
  <c r="G12" i="20" s="1"/>
  <c r="L163" i="9"/>
  <c r="L101" i="9"/>
  <c r="L66" i="9"/>
  <c r="L106" i="9"/>
  <c r="L12" i="9"/>
  <c r="G8" i="20" s="1"/>
  <c r="I8" i="20" s="1"/>
  <c r="L51" i="9"/>
  <c r="L71" i="9"/>
  <c r="L83" i="9"/>
  <c r="L92" i="9"/>
  <c r="L146" i="9"/>
  <c r="L116" i="9"/>
  <c r="L38" i="9"/>
  <c r="G15" i="20" s="1"/>
  <c r="I15" i="20" s="1"/>
  <c r="L141" i="9"/>
  <c r="L77" i="9"/>
  <c r="L18" i="9"/>
  <c r="L60" i="9"/>
  <c r="L110" i="9"/>
  <c r="L155" i="9"/>
  <c r="M153" i="9"/>
  <c r="L175" i="9"/>
  <c r="M175" i="9" s="1"/>
  <c r="L171" i="9"/>
  <c r="G11" i="20" l="1"/>
  <c r="I52" i="20"/>
  <c r="M141" i="9"/>
  <c r="G40" i="20"/>
  <c r="I40" i="20" s="1"/>
  <c r="G14" i="20"/>
  <c r="I14" i="20" s="1"/>
  <c r="K14" i="20" s="1"/>
  <c r="M51" i="9"/>
  <c r="G18" i="20"/>
  <c r="M116" i="9"/>
  <c r="G35" i="20"/>
  <c r="I35" i="20" s="1"/>
  <c r="M66" i="9"/>
  <c r="G23" i="20"/>
  <c r="M146" i="9"/>
  <c r="G41" i="20"/>
  <c r="I41" i="20" s="1"/>
  <c r="M101" i="9"/>
  <c r="G30" i="20"/>
  <c r="I30" i="20" s="1"/>
  <c r="M89" i="9"/>
  <c r="G27" i="20"/>
  <c r="I27" i="20" s="1"/>
  <c r="M106" i="9"/>
  <c r="G32" i="20"/>
  <c r="I32" i="20" s="1"/>
  <c r="M110" i="9"/>
  <c r="G33" i="20"/>
  <c r="M92" i="9"/>
  <c r="G28" i="20"/>
  <c r="I28" i="20" s="1"/>
  <c r="M163" i="9"/>
  <c r="G47" i="20"/>
  <c r="I47" i="20" s="1"/>
  <c r="M133" i="9"/>
  <c r="G38" i="20"/>
  <c r="I38" i="20" s="1"/>
  <c r="M57" i="9"/>
  <c r="G19" i="20"/>
  <c r="I19" i="20" s="1"/>
  <c r="M155" i="9"/>
  <c r="G44" i="20"/>
  <c r="I44" i="20" s="1"/>
  <c r="M60" i="9"/>
  <c r="G20" i="20"/>
  <c r="I20" i="20" s="1"/>
  <c r="M83" i="9"/>
  <c r="G26" i="20"/>
  <c r="I26" i="20" s="1"/>
  <c r="M128" i="9"/>
  <c r="G36" i="20"/>
  <c r="M77" i="9"/>
  <c r="G25" i="20"/>
  <c r="M18" i="9"/>
  <c r="G9" i="20"/>
  <c r="I9" i="20" s="1"/>
  <c r="M71" i="9"/>
  <c r="G24" i="20"/>
  <c r="I24" i="20" s="1"/>
  <c r="M96" i="9"/>
  <c r="G29" i="20"/>
  <c r="L37" i="9"/>
  <c r="I37" i="20"/>
  <c r="M34" i="9"/>
  <c r="M26" i="9"/>
  <c r="M31" i="9"/>
  <c r="M8" i="9"/>
  <c r="G7" i="20"/>
  <c r="L30" i="9"/>
  <c r="L152" i="9"/>
  <c r="M152" i="9" s="1"/>
  <c r="L7" i="9"/>
  <c r="M7" i="9" s="1"/>
  <c r="L105" i="9"/>
  <c r="M105" i="9" s="1"/>
  <c r="M12" i="9"/>
  <c r="M38" i="9"/>
  <c r="L50" i="9"/>
  <c r="M50" i="9" s="1"/>
  <c r="L65" i="9"/>
  <c r="M65" i="9" s="1"/>
  <c r="L115" i="9"/>
  <c r="M115" i="9" s="1"/>
  <c r="M171" i="9"/>
  <c r="L182" i="9"/>
  <c r="K52" i="20" l="1"/>
  <c r="I63" i="20"/>
  <c r="G17" i="20"/>
  <c r="I17" i="20" s="1"/>
  <c r="K17" i="20" s="1"/>
  <c r="I18" i="20"/>
  <c r="G42" i="20"/>
  <c r="I42" i="20" s="1"/>
  <c r="K42" i="20" s="1"/>
  <c r="M37" i="9"/>
  <c r="M30" i="9"/>
  <c r="I29" i="20"/>
  <c r="I25" i="20"/>
  <c r="G22" i="20"/>
  <c r="I7" i="20"/>
  <c r="G6" i="20"/>
  <c r="I6" i="20" s="1"/>
  <c r="K6" i="20" s="1"/>
  <c r="I33" i="20"/>
  <c r="G31" i="20"/>
  <c r="I31" i="20" s="1"/>
  <c r="K31" i="20" s="1"/>
  <c r="L167" i="9"/>
  <c r="M182" i="9"/>
  <c r="L184" i="9"/>
  <c r="M184" i="9" s="1"/>
  <c r="I36" i="20" l="1"/>
  <c r="G34" i="20"/>
  <c r="I34" i="20" s="1"/>
  <c r="K34" i="20" s="1"/>
  <c r="M25" i="21" l="1"/>
  <c r="O25" i="21" l="1"/>
  <c r="M24" i="21"/>
  <c r="K24" i="21"/>
  <c r="O24" i="21" l="1"/>
  <c r="Q25" i="21"/>
  <c r="S25" i="21" l="1"/>
  <c r="S24" i="21" s="1"/>
  <c r="Q24" i="21"/>
  <c r="I23" i="20"/>
  <c r="H22" i="20"/>
  <c r="I22" i="20" s="1"/>
  <c r="K22" i="20" s="1"/>
  <c r="L24" i="21"/>
  <c r="N25" i="21"/>
  <c r="N24" i="21" s="1"/>
  <c r="P25" i="21" l="1"/>
  <c r="P24" i="21" l="1"/>
  <c r="R25" i="21"/>
  <c r="R24" i="21" s="1"/>
  <c r="I25" i="21" l="1"/>
  <c r="H12" i="20" s="1"/>
  <c r="I12" i="20" l="1"/>
  <c r="H11" i="20"/>
  <c r="I11" i="20" s="1"/>
  <c r="K11" i="20" s="1"/>
  <c r="I48" i="20" l="1"/>
  <c r="I65" i="20" s="1"/>
</calcChain>
</file>

<file path=xl/sharedStrings.xml><?xml version="1.0" encoding="utf-8"?>
<sst xmlns="http://schemas.openxmlformats.org/spreadsheetml/2006/main" count="7561" uniqueCount="475">
  <si>
    <t>Penilaian</t>
  </si>
  <si>
    <t>Bobot</t>
  </si>
  <si>
    <t>Penjelasan</t>
  </si>
  <si>
    <t>A.</t>
  </si>
  <si>
    <t>PROSES (60)</t>
  </si>
  <si>
    <t>I.</t>
  </si>
  <si>
    <t>MANAJEMEN PERUBAHAN (5)</t>
  </si>
  <si>
    <t>Tim Reformasi Birokrasi (1)</t>
  </si>
  <si>
    <t>a.</t>
  </si>
  <si>
    <t>b.</t>
  </si>
  <si>
    <t>c.</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</si>
  <si>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Seluruh rencana kerja belum dimonitoring dan di evaluasi</t>
  </si>
  <si>
    <t>d.</t>
  </si>
  <si>
    <t>e.</t>
  </si>
  <si>
    <t>Ya/Tidak</t>
  </si>
  <si>
    <t>Pemantauan dan Evaluasi Reformasi Birokrasi (2)</t>
  </si>
  <si>
    <t>f.</t>
  </si>
  <si>
    <t>Perubahan pola pikir dan budaya kinerja (1)</t>
  </si>
  <si>
    <t>Terdapat media komunikasi secara reguler untuk menyosialisasikan tentang reformasi birokrasi yang sedang dan akan dilakukan</t>
  </si>
  <si>
    <t>II.</t>
  </si>
  <si>
    <t>PENATAAN PERATURAN PERUNDANG-UNDANGAN (5)</t>
  </si>
  <si>
    <t>Harmonisasi (2,5)</t>
  </si>
  <si>
    <t>a. Revisi atas peraturan perundang-undangan yang tidak harmonis / tidak sinkron telah selesai dilakukan, atau tidak ditemukan adanya peraturan perundangan-undangan yang tidak harmonis
b. Upaya revisi atas peraturan perundang-undangan yang tidak harmonis / tidak sinkron telah dilakukan, namun belum selesai
c. Belum dilakukan upaya revisi atas peraturan perundang-undangan yang tidak harmonis / tidak sinkron</t>
  </si>
  <si>
    <t>III.</t>
  </si>
  <si>
    <t>PENATAAN DAN PENGUATAN ORGANISASI (6)</t>
  </si>
  <si>
    <t>1.</t>
  </si>
  <si>
    <t>Evaluasi (3)</t>
  </si>
  <si>
    <t xml:space="preserve">Hasil assesment telah direviu oleh unit/bagian organisasi </t>
  </si>
  <si>
    <t>2.</t>
  </si>
  <si>
    <t>Penataan (3)</t>
  </si>
  <si>
    <t>Hasil evaluasi telah ditindaklanjuti dengan mengajukan perubahan organisasi</t>
  </si>
  <si>
    <t>IV.</t>
  </si>
  <si>
    <t>PENATAAN TATALAKSANA (5)</t>
  </si>
  <si>
    <t>Proses bisnis dan prosedur operasional tetap (SOP) kegiatan utama (1,5)</t>
  </si>
  <si>
    <t>Telah memiliki peta proses bisnis yang sesuai dengan tugas dan fungsi</t>
  </si>
  <si>
    <t>a. Seluruh unit organisasi telah memiliki peta proses bisnis yang sesuai dengan tugas dan fungsi
b. Sebagian besar unit organisasi telah memiliki peta proses bisnis yang sesuai dengan tugas dan fungsi
c. Sebagian kecil unit organisasi telah memiliki peta proses bisnis yang sesuai dengan tugas dan fungsi
d. Seluruh unit organisasi belum memiliki peta proses bisnis yang sesuai dengan tugas dan fungsi</t>
  </si>
  <si>
    <t>Peta proses bisnis sudah dijabarkan ke dalam prosedur operasional tetap (SOP)</t>
  </si>
  <si>
    <t>a. Seluruh peta proses bisnis telah dijabarkan dalam SOP
b. Sebagian besar peta proses bisnis telah dijabarkan dalam SOP 
c. Sebagian kecil peta proses bisnis telah dijabarkan dalam SOP 
d. Seluruh peta proses bisnis belum dijabarkan dalam SOP</t>
  </si>
  <si>
    <t>Prosedur operasional tetap (SOP) telah diterapkan</t>
  </si>
  <si>
    <t xml:space="preserve">a. Seluruh unit organisasi telah menerapkan Prosedur operasional tetap (SOP) 
b. Sebagian besar unit organisasi telah menerapkan Prosedur operasional tetap (SOP) 
c. Sebagian kecil unit organisasi telah menerapkan Prosedur operasional tetap (SOP) 
d. Seluruh unit organisasi belum menerapkan Prosedur operasional tetap (SOP) </t>
  </si>
  <si>
    <t>Peta proses bisnis dan Prosedur operasional telah dievaluasi dan disesuaikan dengan perkembangan tuntutan efisiensi, dan efektivitas birokrasi</t>
  </si>
  <si>
    <t>a. Terdapat evaluasi terhadap efisiensi dan efektivitas peta proses bisnis dan SOP secara berkala dan seluruh hasilnya telah ditindaklanjuti
b. Terdapat evaluasi terhadap efisiensi dan efektivitas peta proses bisnis dan SOP secara berkala namun belum seluruh hasilnya ditindaklanjuti
c. Terdapat evaluasi namun belum menganalisis efisiensi dan efektivitas peta proses bisnis dan SOP
d. Belum ada evaluasi terhadap efisiensi dan efektifitas peta proses bisnis dan prosedur operasional</t>
  </si>
  <si>
    <r>
      <t xml:space="preserve">E-Government </t>
    </r>
    <r>
      <rPr>
        <b/>
        <sz val="11"/>
        <rFont val="Calibri"/>
        <family val="2"/>
        <scheme val="minor"/>
      </rPr>
      <t>(2)</t>
    </r>
  </si>
  <si>
    <t>a. Sudah dilakukan implementasi pengembangan e-government secara terintegrasi 
b.  Sudah dilakukan implementasi pengembangan e-government namun belum terintegrasi 
c. Sudah dilakukan pengembangan e-government namun belum dilakukan implementasi
d.Belum ada pengembangan dan implementasi e-government</t>
  </si>
  <si>
    <t>Sudah dilakukan pengembangan e-government untuk meningkatkan kualitas pelayanan kepada masyarakat (misal: website untuk penyediaan informasi kepada masyarakat, sistem pengaduan)</t>
  </si>
  <si>
    <t>a. Sudah dilakukan implementasi pengembangan e-government secara terintegrasi 
b. Sudah dilakukan implementasi pengembangan e-government namun belum terintegrasi 
c. Sudah dilakukan pengembangan e-government namun belum dilakukan implementasi
d. Belum ada pengembangan dan implemetasi e-government</t>
  </si>
  <si>
    <t>Keterbukaan Informasi Publik (1,5)</t>
  </si>
  <si>
    <t>Menerapkan kebijakan keterbukaan informasi publik</t>
  </si>
  <si>
    <t>a. Seluruh informasi publik telah dapat diakses 
b. Sebagian besar informasi publik telah dapat diakses
c. Sebagian kecil informasi publik telah dapat diakses
d. Seluruh informasi publik belum dapat diakses</t>
  </si>
  <si>
    <t>Melakukan monitoring dan evaluasi pelaksanaan kebijakan keterbukaan informasi publik</t>
  </si>
  <si>
    <t>a. Monitoring dan evaluasi pelaksanaan kebijakan keterbukaan informasi publik dilakukan secara berkala
b. Monitoring dan evaluasi pelaksanaan kebijakan keterbukaan informasi publik dilakukan  tidak berkala
c. Belum ada monitoring dan evaluasi pelaksanaan kebijakan keterbukaan informasi publik</t>
  </si>
  <si>
    <t>V.</t>
  </si>
  <si>
    <t>PENATAAN SISTEM MANAJEMEN SDM (15)</t>
  </si>
  <si>
    <t>a. Perhitungan kebutuhan pegawai telah dilakukan sesuai kebutuhan organisasi
b. Perhitungan kebutuhan pegawai telah dilakukan namun belum sesuai kebutuhan organisasi
c.  Perhitungan kebutuhan pegawai belum dilakukan</t>
  </si>
  <si>
    <t>Telah diidentifikasi kebutuhan pengembangan kompetensi</t>
  </si>
  <si>
    <t>Telah dilakukan pengembangan pegawai berbasis kompetensi sesuai dengan rencana  dan kebutuhan pengembangan kompetensi</t>
  </si>
  <si>
    <t>Telah dilakukan monitoring dan evaluasi pengembangan pegawai berbasis kompetensi secara berkala</t>
  </si>
  <si>
    <t xml:space="preserve"> </t>
  </si>
  <si>
    <t xml:space="preserve">Terdapat penilaian kinerja individu yang terkait dengan kinerja organisasi </t>
  </si>
  <si>
    <t>Ukuran kinerja individu telah memiliki kesesuaian dengan indikator kinerja individu level diatasnya</t>
  </si>
  <si>
    <t xml:space="preserve"> Aturan disiplin/kode etik/kode perilaku instansi telah diimplementasikan</t>
  </si>
  <si>
    <t>Adanya monitoring dan evaluasi atas pelaksanaan aturan disiplin/kode etik/kode perilaku instansi</t>
  </si>
  <si>
    <t>Unit kerja telah mengimplementasikan Standar Kompetensi Jabatan (SKJ)</t>
  </si>
  <si>
    <t>a. Unit kerja telah mengimplementasikan SKJ  pada seluruh jabatan sesuai kebutuhan unit kerja 
b. Unit kerja  mengimplementasikan SKJ  pada seluruh jabatan sesuai kebijakan pusat
c. Unit kerja  hanya mengimplementasikan SKJ  pada sebagian jabatan
d. SKJ belum diimplementasi</t>
  </si>
  <si>
    <t>Unit kerja telah melaksanakan evaluasi jabatan  berdasarkan SKJ</t>
  </si>
  <si>
    <t>a. Evaluasi jabatan telah dilaksanakan pada seluruh jabatan berdasarkan SKJ dan telah memberikan dampak pengembangan SDM
b. Evaluasi jabatan telah dilaksanakan pada seluruh jabatan berdasarkan SKJ namun belum memberikan dampak pengembangan SDM
c. Evaluasi jabatan hanya dilaksanakan pada sebagian jabatan berdasarkan SKJ
d. Evaluasi Jabatan dilaksanakan belum berdasarkan SKJ
e. Evaluasi Jabatan belum dilaksanakan</t>
  </si>
  <si>
    <t>Sistem informasi kepegawaian digunakan sebagai pendukung pengambilan kebijakan manajemen SDM</t>
  </si>
  <si>
    <t>VI.</t>
  </si>
  <si>
    <t>PENGUATAN AKUNTABILITAS (6)</t>
  </si>
  <si>
    <t>Keterlibatan pimpinan (2)</t>
  </si>
  <si>
    <t>Pimpinan unit kerja telah memahami kinerja yang harus dicapai dalam jangka menengah</t>
  </si>
  <si>
    <t>a. Pimpinan unit kerja  memahami kinerja serta strategi pencapaiannya dalam jangka menengah
b. Pimpinan unit kerja terlibat secara langsung dalam setiap proses  penyusunan dan atau revisi dokumen perencanaan jangka menengah
c. Pimpinan unit kerja menandatangani dokumen perencanaan jangka menengah
d. Dokumen perencanaan jangka menengah tidak ada</t>
  </si>
  <si>
    <t>Pimpinan unit kerja memahami kinerja yang diperjanjikan di setiap tahun</t>
  </si>
  <si>
    <t>a. Pimpinan unit kerja  memahami kinerja yang harus dicapai setiap tahun
b. Pimpinan unit kerja terlibat secara langsung dalam setiap proses  penyusunan dan atau revisi dokumen perencanaan kinerja tahunan
c. Pimpinan unit kerja menandatangani dokumen perencanaan kinerja tahunan
d. Dokumen perencanaan kinerja tahunan tidak ada</t>
  </si>
  <si>
    <t>Pimpinan unit kerja memantau pencapaian kinerja secara berkala</t>
  </si>
  <si>
    <t>Pengelolaan Akuntabilitas Kinerja (4)</t>
  </si>
  <si>
    <t>Unit kerja telah memanfaatkan sistem Pengukuran Kinerja  berbasis elektronik</t>
  </si>
  <si>
    <t>a. Unit kerja telah memanfaatkan secara optimal Sistem Pengukuran Kinerja  berbasis elektronik sesuai dengan kebutuhan
b. Unit kerja telah memanfaatkan secara optimal Sistem Pengukuran Kinerja  berbasis elektronik yang disediakan oleh pusat
c. Unit kerja belum memanfaatkan Sistem Pengukuran Kinerja  berbasis elektronik
d. Unit kerja tidak melakukan pengukuran kinerja</t>
  </si>
  <si>
    <t>VII.</t>
  </si>
  <si>
    <t xml:space="preserve">PENGUATAN PENGAWASAN (12) </t>
  </si>
  <si>
    <t>Penanganan gratifikasi telah diimplementasikan</t>
  </si>
  <si>
    <t>Ya, apabila UPG melaporkan secara berkala tentang praktik gratifikasi</t>
  </si>
  <si>
    <t>Penyampaian Laporan Harta Kekayaan Pejabat Negara (LHKPN)</t>
  </si>
  <si>
    <t>- Kepala Daerah/Menteri/ Kepala Lembaga</t>
  </si>
  <si>
    <t>- Eselon I/II</t>
  </si>
  <si>
    <t>- Lainnya</t>
  </si>
  <si>
    <t>Kewajiban Penyelenggara Negara untuk melaporkan harta kekayaan diatur dalam: 
1. Undang-Undang No. 28 Tahun 1999
2. Undang-Undang No. 30 Tahun 2002
3. Undang-Undang No. 10 Tahun 2015
4. Peraturan Komisi Pemberantasan Korupsi No. 07 Tahun 2016
5. Instruksi Presiden No. 5 Tahun 2004
6. SE MenPANRB No. SE/03/M.PAN/01/2005</t>
  </si>
  <si>
    <t>Penyampaian Laporan Harta Kekayaan Aparatur Sipil Negara (LHKASN)</t>
  </si>
  <si>
    <t xml:space="preserve">a. Jumlah yang harus melaporkan
</t>
  </si>
  <si>
    <t>- Jumlah Eselon III</t>
  </si>
  <si>
    <t>- Jumlah Eselon IV</t>
  </si>
  <si>
    <t>- Jumlah Fungsional Golongan IV</t>
  </si>
  <si>
    <t>b. Jumlah yang sudah melaporkan</t>
  </si>
  <si>
    <t>Penyampaian LHKASN diatur dalam:
1. Undang-Undang No. 28 Tahun 1999
2. Undang-Undang No. 30 Tahun 2002
3. Undang-Undang No. 10 Tahun 2015
4. SE MenPANRB No. 1 Tahun 2015</t>
  </si>
  <si>
    <t>Telah dibangun lingkungan pengendalian</t>
  </si>
  <si>
    <t>a. Seluruh organisasi telah membangun lingkungan pengendalian
b. Sebagian organisasi telah membangun lingkungan pengendalian
c. Seluruh organisasi belum membangunan lingkungan pengendalian</t>
  </si>
  <si>
    <t>Unit kerja telah melakukan evaluasi atas Penerapan SPI</t>
  </si>
  <si>
    <t>a. Monitoring dan evaluasi telah dilakukan secara berkala serta memberikan perbaikan dalam penerapan SPI
b. Monitoring dan evaluasi telah dilakukan secara berkala namun belum memberikan perbaikan dalam penerapan SPI
c. Monitoring dan evaluasi dilakukan belum secara berkala
d. Belum dilakukan monitoring dan evaluasi atas penerapan SPI</t>
  </si>
  <si>
    <t>Pengaduan Masyarakat (2)</t>
  </si>
  <si>
    <t>Penilaian ini menghitung realisasi penanganan pengaduan masyarakat yang harus diselesaikan</t>
  </si>
  <si>
    <t>a. Jumlah pengaduan masyarakat yang harus ditindaklanjuti</t>
  </si>
  <si>
    <t>b. Jumlah pengaduan masyarakat yang sedang diproses</t>
  </si>
  <si>
    <t>c. Jumlah pengaduan masyarakat yang  selesai ditindaklanjuti</t>
  </si>
  <si>
    <t>a. Penanganan pengaduan masyarakat dimonitoring dan evaluasi secara berkala 
b. Penanganan pengaduan masyarakat dimonitoring dan evaluasi tidak secara berkala
c. Penanganan pengaduan masyarakat belum di monitoring dan evaluasi</t>
  </si>
  <si>
    <t>Penanganan Benturan Kepentingan telah diimplementasikan</t>
  </si>
  <si>
    <t>Ya, apabila Penanganan Benturan Kepentingan telah diimplementasikan</t>
  </si>
  <si>
    <t>Telah dilakukan pembangunan zona integritas</t>
  </si>
  <si>
    <t>a. Pembangunan zona integritas dilakukan secara intensif
b. Pembangunan zona integritas dilakikan tidak secara intensif
c. Belum ada pembangunan zona integritas</t>
  </si>
  <si>
    <t>VIII.</t>
  </si>
  <si>
    <t xml:space="preserve">PENINGKATAN KUALITAS PELAYANAN PUBLIK (6) </t>
  </si>
  <si>
    <t>Standar Pelayanan (1)</t>
  </si>
  <si>
    <t>Terdapat kebijakan standar pelayanan</t>
  </si>
  <si>
    <t>Standar pelayanan telah dimaklumatkan</t>
  </si>
  <si>
    <t>Terdapat SOP bagi pelaksanaan standar pelayanan</t>
  </si>
  <si>
    <t>Dilakukan reviu dan perbaikan atas standar pelayanan</t>
  </si>
  <si>
    <t>Dilakukan reviu dan perbaikan atas SOP</t>
  </si>
  <si>
    <t>Ya, apabila telah terdapat kebijakan standar pelayanan yang mencakup kejelasan biaya, waktu, persyaratan perijinan</t>
  </si>
  <si>
    <t xml:space="preserve">a. Standar pelayanan telah dimaklumatkan pada seluruh jenis pelayanan
b. Standar pelayanan telah dimaklumatkan pada sebagian besar jenis pelayanan
c. Standar pelayanan telah dimaklumatkan pada sebagian kecil  jenis pelayanan
d. Standar pelayanan belum dimaklumatkan pada seluruh jenis pelayanan
</t>
  </si>
  <si>
    <t xml:space="preserve">a. Terdapat SOP bagi pelaksanaan standar pelayanan pada seluruh jenis pelayanan 
b. Terdapat SOP bagi pelaksanaan standar pelayanan pada sebagian besar  jenis pelayanan 
c. Terdapat SOP bagi pelaksanaan standar pelayanan pada sebagian kecil  jenis pelayanan 
d. Belum terdapat SOP bagi pelaksanaan standar pelayanan </t>
  </si>
  <si>
    <t>a. Dilakukan reviu dan perbaikan atas standar pelayanan secara berkala dan dilakukan dengan melibatkan stakeholders
b.Dilakukan reviu dan perbaikan atas standar pelayanan secara tidak berkala dan/atau tidak dengan melibatkan stakeholders
c. Belum dilakukan reviu dan perbaikan atas standar pelayanan</t>
  </si>
  <si>
    <t>a. Dilakukan reviu dan perbaikan SOP secara berkala
b. Dilakukan reviu dan SOP secara tidak berkala
c. Belum ada reviu dan perbaikan SOP</t>
  </si>
  <si>
    <t>Budaya Pelayanan Prima (1)</t>
  </si>
  <si>
    <t>Telah dilakukan sosialisasi/pelatihan dalam upaya penerapan Budaya Pelayanan Prima (contoh: kode etik, estetika, capacity building, pelayanan prima)</t>
  </si>
  <si>
    <t xml:space="preserve">Informasi tentang pelayanan mudah diakses melalui berbagai media </t>
  </si>
  <si>
    <t xml:space="preserve">a. Seluruh sosilisasi/pelatihan telah dilakukan dalam upaya penerapan budaya pelayanan prima
b. Sebagian besar sosialisasi/pelatihan telah dilakukan dalam upaya penerapan budaya pelayanan prima
c. Sebagian kecil sosialisasi/pelatihan telah dilakukan dalam upaya penerapan budaya pelayanan prima
d. Seluruh sosilisasi/pelatihan belum dilakukan dalam upaya penerapan budaya pelayanan prima
</t>
  </si>
  <si>
    <t>a. Informasi pelayanan dapat diakses melalui berbagai media (misal: papan pengumuman, website, media sosial, media cetak, media televisi, radio dsb)
b. Informasi pelayanan dapat diakses melalui beberapa media (misal: papan pengumuman, selebaran, dsb)
c. Informasi pelayanan sulit diakses melalui berbagai media</t>
  </si>
  <si>
    <t xml:space="preserve">a. Telah terdapat sistem sanksi/reward bagi pelaksana layanan serta pemberian kompensasi kepada penerima layanan bila layanan tidak sesuai standar dan sudah diimplementasikan 
b. Telah terdapat sistem sanksi/reward bagi pelaksana layanan serta pemberian kompensasi kepada penerima layanan bila layanan tidak sesuai standar ada namun belum diimplementasikan 
c. Belum terdapat sistem sanksi/reward bagi pelaksana layanan serta pemberian kompensasi kepada penerima layanan bila layanan tidak sesuai standar </t>
  </si>
  <si>
    <t>Terdapat inovasi pelayanan</t>
  </si>
  <si>
    <t>Ya, apabila terdapat bukti inovasi pelayanan yang diciptakan dan bermanfaat bagi penerima pelayanan</t>
  </si>
  <si>
    <t>Pengelolaan Pengaduan (1,5)</t>
  </si>
  <si>
    <t>Ya, apabila telah ditetapkan media pengaduan pelayanan secara jelas dan terbuka</t>
  </si>
  <si>
    <t>Telah dilakukan tindak lanjut atas seluruh pengaduan pelayanan untuk perbaikan kualitas pelayanan</t>
  </si>
  <si>
    <t>a. Telah dilakukan tindak lanjut atas seluruh pengaduan pelayanan untuk perbaikan kualitas pelayanan
b. Telah dilakukan tindak lanjut atas  sebagian besar pengaduan pelayanan untuk perbaikan kualitas pelayanan
c. Telah dilakukan tindak lanjut atas sebagian kecil pengaduan pelayanan unutk perbaikan kualitas pelayanan 
d. Belum dilakukan tindak lanjut atas seluruh pengaduan pelayanan untuk perbaikan kualitas pelayanan</t>
  </si>
  <si>
    <t>Telah dilakukan evaluasi atas penanganan keluhan / masukan</t>
  </si>
  <si>
    <t>a. Evaluasi atas penanganan keluhan / masukan dilakukan secara berkala
b. Evaluasi  atas penanganan keluhan / masukan dilakukan  tidak berkala
c. Belum ada evaluasi penanganan keluhan / masukan</t>
  </si>
  <si>
    <t>Penilaian kepuasan terhadap pelayanan (1,5)</t>
  </si>
  <si>
    <t>a. Survey kepuasan masyarakat terhadap pelayanan dilakukan secara berkala
b. Survey kepuasan masyarakat terhadap pelayanan tidak berkala
c. Belum ada survey kepuasan masyarakat terhadap pelayanan</t>
  </si>
  <si>
    <t>Hasil survey kepuasan masyarakat dapat diakses secara terbuka</t>
  </si>
  <si>
    <t>Ya, apabila tersedia media untuk mengakses data hasil survey dengan mudah</t>
  </si>
  <si>
    <t>a. Dilakukan tindak lanjut atas seluruh hasil survey kepuasan masyarakat
b. Dilakukan tindak lanjut atas sebagian besar hasil survey kepuasan masyarakat
c. Dilakukan tindak lanjut atas sebagian kecil hasil survey kepuasan masyarakat
d. Belum dilakukan tindak lanjut atas hasil survey kepuasan masyarakat</t>
  </si>
  <si>
    <t>Pemanfaatan Teknologi Informasi (1)</t>
  </si>
  <si>
    <t>TOTAL PENGUNGKIT</t>
  </si>
  <si>
    <r>
      <t xml:space="preserve">Adanya pemberian sanksi dan imbalan </t>
    </r>
    <r>
      <rPr>
        <sz val="11"/>
        <color indexed="8"/>
        <rFont val="Calibri"/>
        <family val="2"/>
      </rPr>
      <t>(</t>
    </r>
    <r>
      <rPr>
        <i/>
        <sz val="11"/>
        <color indexed="8"/>
        <rFont val="Calibri"/>
        <family val="2"/>
      </rPr>
      <t>reward</t>
    </r>
    <r>
      <rPr>
        <sz val="11"/>
        <color theme="1"/>
        <rFont val="Calibri"/>
        <family val="2"/>
        <scheme val="minor"/>
      </rPr>
      <t>)</t>
    </r>
  </si>
  <si>
    <r>
      <t xml:space="preserve">a. Jumlah yang </t>
    </r>
    <r>
      <rPr>
        <b/>
        <sz val="11"/>
        <color theme="1"/>
        <rFont val="Calibri"/>
        <family val="2"/>
      </rPr>
      <t>harus</t>
    </r>
    <r>
      <rPr>
        <sz val="11"/>
        <color theme="1"/>
        <rFont val="Calibri"/>
        <family val="2"/>
      </rPr>
      <t xml:space="preserve"> melaporkan
</t>
    </r>
  </si>
  <si>
    <r>
      <t xml:space="preserve">b. Jumlah yang </t>
    </r>
    <r>
      <rPr>
        <b/>
        <sz val="11"/>
        <color theme="1"/>
        <rFont val="Calibri"/>
        <family val="2"/>
      </rPr>
      <t>sudah</t>
    </r>
    <r>
      <rPr>
        <sz val="11"/>
        <color theme="1"/>
        <rFont val="Calibri"/>
        <family val="2"/>
      </rPr>
      <t xml:space="preserve"> melaporkan</t>
    </r>
  </si>
  <si>
    <r>
      <t>a. WBS telah disosialisasikan kepada seluruh pegawai di unit kerja
b. WBS hanya disosialisasikan kepada sebagian pegawai di unit kerja
c. WBS</t>
    </r>
    <r>
      <rPr>
        <i/>
        <sz val="11"/>
        <color theme="1"/>
        <rFont val="Calibri"/>
        <family val="2"/>
        <scheme val="minor"/>
      </rPr>
      <t xml:space="preserve"> </t>
    </r>
    <r>
      <rPr>
        <sz val="11"/>
        <color theme="1"/>
        <rFont val="Calibri"/>
        <family val="2"/>
        <scheme val="minor"/>
      </rPr>
      <t xml:space="preserve"> belum disosialisasikan</t>
    </r>
  </si>
  <si>
    <r>
      <t xml:space="preserve">Telah terdapat sistem </t>
    </r>
    <r>
      <rPr>
        <i/>
        <sz val="11"/>
        <color theme="1"/>
        <rFont val="Calibri"/>
        <family val="2"/>
        <scheme val="minor"/>
      </rPr>
      <t>punishment</t>
    </r>
    <r>
      <rPr>
        <sz val="11"/>
        <color theme="1"/>
        <rFont val="Calibri"/>
        <family val="2"/>
        <scheme val="minor"/>
      </rPr>
      <t>(sanksi)/</t>
    </r>
    <r>
      <rPr>
        <i/>
        <sz val="11"/>
        <color theme="1"/>
        <rFont val="Calibri"/>
        <family val="2"/>
        <scheme val="minor"/>
      </rPr>
      <t xml:space="preserve">reward </t>
    </r>
    <r>
      <rPr>
        <sz val="11"/>
        <color theme="1"/>
        <rFont val="Calibri"/>
        <family val="2"/>
        <scheme val="minor"/>
      </rPr>
      <t>bagi pelaksana layanan serta pemberian kompensasi kepada penerima layanan bila layanan tidak sesuai standar</t>
    </r>
  </si>
  <si>
    <t>a. Telah terdapat Agent of Change yang dibentuk secara formal dan telah memberikan kontribusi perubahan
terhadap unit kerja
b. Telah terdapat Agent of Change yang dibentuk secara formal namun belum memberikan kontribusi perubahan
terhadap unit kerja
c. Sudah terdapat upaya pembentukan Agent of Change namun secara formal belum dilakukan
d. Belum ada upaya untuk membentuk Agent of Change</t>
  </si>
  <si>
    <t>a. Telah dilakukan evaluasi yang menganalisis kesesuaian struktur organisasi dengan kinerja yang akan dihasilkan kepada seluruh unit kerja
b. Telah dilakukan evaluasi yang menganalisis kesesuaian struktur organisasi dengan kinerja yang akan dihasilkan kepada sebagian unit kerja
c. Belum dilakukan evaluasi yang menganalisis kesesuaian struktur organisasi dengan kinerja yang akan dihasilkan kepada unit kerja</t>
  </si>
  <si>
    <r>
      <rPr>
        <i/>
        <sz val="11"/>
        <color theme="1"/>
        <rFont val="Calibri"/>
        <family val="2"/>
        <scheme val="minor"/>
      </rPr>
      <t xml:space="preserve">Whistle Blowing System </t>
    </r>
    <r>
      <rPr>
        <sz val="11"/>
        <color theme="1"/>
        <rFont val="Calibri"/>
        <family val="2"/>
        <scheme val="minor"/>
      </rPr>
      <t>telah diimplementasikan</t>
    </r>
  </si>
  <si>
    <t>Ya</t>
  </si>
  <si>
    <t>Ya, apabila kebijakan whistle blowing system telah diimplementasikan</t>
  </si>
  <si>
    <t>a. Seluruh tugas dan fungsi telah dipetakan dalam Peta proses bisnis
b. Sebagian besar tugas dan fungsi telah dipetakan dalam Peta proses bisnis
c. Sebagian kecil tugas dan fungsi telah dipetakan dalam Peta proses bisnis
d. Belum memiliki peta proses bisnis yang sesuai dengan tugas dan fungsi</t>
  </si>
  <si>
    <t>a. Seluruh Prosedur operasional tetap (SOP) telah diterapkan
b. Sebagian besar Prosedur operasional tetap (SOP) telah diterapkan 
c. Sebagian kecil Prosedur operasional tetap (SOP) telah diterapkan 
d. Seluruh Prosedur operasional tetap (SOP) belum diterapkan</t>
  </si>
  <si>
    <t>a. Pimpinan unit kerja menindaklanjuti hasil pemantauan rencana aksi secara berkala
b. Pimpinan unit kerja memantau pencapaian rencana aksi secara berkala
c.Pimpinan unit kerja menyusun rencana aksi pencapaian kinerja secara berkala
d. Pimpinan unit kerja tidak membuat rencana aksi pencapaian kinerja</t>
  </si>
  <si>
    <t>Unit Kerja</t>
  </si>
  <si>
    <t>Pilihan Jawaban</t>
  </si>
  <si>
    <t>Jawaban</t>
  </si>
  <si>
    <t>Nilai</t>
  </si>
  <si>
    <t xml:space="preserve"> %</t>
  </si>
  <si>
    <t>Catatan/Keterangan/ Penjelasan</t>
  </si>
  <si>
    <t>A/B/C</t>
  </si>
  <si>
    <t>A/B/C/D</t>
  </si>
  <si>
    <t>Road Map Reformasi Birokrasi (1)</t>
  </si>
  <si>
    <t>Road Map telah disusun dan ditetapkan sebagai dokumen formal</t>
  </si>
  <si>
    <t>Road Map telah mencakup 8 area perubahan</t>
  </si>
  <si>
    <t>a. 4 area atau lebih 
b. 1-3 area
c.  tidak ada</t>
  </si>
  <si>
    <t>Road Map telah mencakup "quick win"</t>
  </si>
  <si>
    <t xml:space="preserve">a. Quick win ada sesuai dengan ekspektasi dan dapat diselesaikan dalam waktu cepat  
b. Quick win ada tapi tidak sesuai dengan ekspektasi atau tidak dapat diselesaikan dalam waktu cepat
c. Belum ada quick win                                    </t>
  </si>
  <si>
    <t>Penyusunan Road Map telah melibatkan seluruh unit organisasi</t>
  </si>
  <si>
    <t xml:space="preserve">a. Seluruh unit organisasi telah dilibatkan dalam penyusunan Road Map 
b. Sebagian besar unit organisasi telah dilibatkan dalam penyusunan Road Map 
c. Sebagian kecil unit organisasi telah dilibatkan dalam penyusunan Road Map 
d. Belum ada organisasi yang  dilibatkan dalam penyusunan Road Map </t>
  </si>
  <si>
    <t>a. Seluruh anggota organisasi telah mendapatkan sosialisasi dan internalisasi Road Map
b. Sebagian besar anggota organisasi telah mendapatkan sosialisasi dan internalisasi Road Map
c. Sebagian kecil anggota organisasi telah mendapatkan sosialisasi dan internalisasi Road Map
d. Seluruh anggota organisasi belum mendapatkan sosialisasi dan internalisasi Road Map</t>
  </si>
  <si>
    <t>PMPRB telah direncanakan dan diorganisasikan dengan baik</t>
  </si>
  <si>
    <t>a. Seluruh PMPRB telah direncanakan dan diorganisasikan dengan baik
b. Sebagian besar PMPRB telah direncanakan dan diorganisasikan dengan baik
c. Sebagian kecil PMPRB telah direncanakan dan diorganisasikan dengan baik
d. Seluruh PMPRB belum direncanakan dan diorganisasikan dengan baik</t>
  </si>
  <si>
    <t>Aktivitas PMPRB telah dikomunikasikan pada masing-masing unit kerja</t>
  </si>
  <si>
    <r>
      <t>a. Seluruh a</t>
    </r>
    <r>
      <rPr>
        <sz val="11"/>
        <rFont val="Calibri"/>
        <family val="2"/>
        <scheme val="minor"/>
      </rPr>
      <t xml:space="preserve">ktivitas </t>
    </r>
    <r>
      <rPr>
        <sz val="11"/>
        <color theme="1"/>
        <rFont val="Calibri"/>
        <family val="2"/>
        <scheme val="minor"/>
      </rPr>
      <t>PMPRB telah dikomunikasikan pada masing-masing unit organisasi
b. Sebagian besar aktivitas PMPRB telah dikomunikasikan pada masing-masing unit organisasi
c. Sebagian kecil aktivitas PMPRB telah dikomunikasikan pada masing-masing unit organisasi
d. Seluruh akktivitas PMPRB belum dikomunikasikan pada masing-masing unit organisasi</t>
    </r>
  </si>
  <si>
    <t>Telah dilakukan pelatihan yang cukup bagi Tim Asessor PMPRB</t>
  </si>
  <si>
    <t>Tidak</t>
  </si>
  <si>
    <t>a. Seluruh Tim Asessor PMPRB telah mendapatkan pelatihan
b. Sebagian besar Tim Asessor PMPRB telah mendapatkan pelatihan
c. Sebagian kecil Tim Asessor PMPRB telah mendapatkan pelatihan
d. Seluruh Tim Asessor PMPRB  belum mendapatkan pelatihan</t>
  </si>
  <si>
    <t>Pelaksanaan PMPRB dilakukan oleh Asesor sesuai dengan ketentuan yang berlaku</t>
  </si>
  <si>
    <t>a. Terdapat penunjukan keikutsertaan pejabat struktural lapis kedua sebagai asesor PMPRB dan yang bersangkutan terlibat sepenuhnya sejak tahap awal hingga akhir proses PMPRB.
b. Terdapat penunjukan keikutsertaan pejabat struktural lapis kedua sebagai asesor PMPRB, tetapi partisipasinya tidak meliputi seluruh proses PMPRB.
c. Terdapat penetapan pejabat struktural lapis kedua sebagai asesor PMPRB, tetapi fungsi asesor dari unit tersebut dilakukan oleh pegawai lain 
d. Partisipasi pejabat struktural lapis kedua sebagai asesor PMPRB belum ada.</t>
  </si>
  <si>
    <t>Apakah koordinator asesor PMPRB melakukan reviu terhadap kertas kerja asesor sebelum menyusun kertas kerja instansi?</t>
  </si>
  <si>
    <t xml:space="preserve">a. Koordinator assessor telah melakukan reviu terhadap seluruh kertas kerja sebelum menyusun kertas kerja instansi
b. Koordinator assessor telah melakukan reviu terhadap sebagian kertas kerja sebelum menyusun kertas kerja instansi
c. Koordinator assessor belum melakukan reviu kertas kerja sebelum menyusun kertas kerja instansi </t>
  </si>
  <si>
    <t>Apakah para asesor mencapai konsensus atas pengisian kertas kerja sebelum menetapkan nilai PMPRB instansi?</t>
  </si>
  <si>
    <t>a. Mayoritas koordinator assessor mencapai konsensus dan seluruh kriteria dibahas 
 b. Tidak seluruh koordinator  assessor mencapai konsensus dan/atau tidak seluruh kriteria dibahas; 
c. Belum ada konsensus yang dicapai oleh para koordinator assessor</t>
  </si>
  <si>
    <t>g.</t>
  </si>
  <si>
    <t>Rencana aksi tindak lanjut (RATL) telah dikomunikasikan dan dilaksanakan</t>
  </si>
  <si>
    <t>a. Terdapat Rencana Aksi dan Tindak Lanjut (RATL) yang telah dikomunikasikan dan dilaksanakan
 b. Terdapat Rencana Aksi dan Tindak Lanjut (RATL) namun belum dikomunikasikan dan dilaksanakan
c. Belum terdapat Rencana Aksi Tindak Lanjut (RATL)</t>
  </si>
  <si>
    <t>a. seluruh jajaran pimpinan tertinggi terlibat secara aktif dan berkelanjutan dalam pelaksanaan Reformasi Birokrasi
b. sebagian besar pimpinan tertinggi terlibat secara aktif dan berkelanjutan dalam pelaksanaan Reformasi Birokrasi
c. sebagian kecil pimpinan tertinggi terlibat secara aktif dan berkelanjutan dalam pelaksanaan Reformasi Birokrasi
d. Seluruh jajaran pimpinan tertinggi belum terlibat secara aktif dan berkelanjutan dalam pelaksanaan Reformasi Birokrasi</t>
  </si>
  <si>
    <t>a. Ada media komunikasi yang cakupannya menjangkau seluruh pegawai dan pemangku kepentingan terkait serta dilaksanakan secara berkala
b. Ada media komunikasi yang cakupannya menjangkau seluruh pegawai dan pemangku kepentingan terkait
c. Ada media komunikasi yang cakupannya menjangkau seluruh pegawai
d. Ada media komunikasi namun cakupannya terbatas pada pegawai tingkatan tertentu
e. Belum ada media komunikasi untuk mensosialisasikan pelaksanaan reformasi birokrasi</t>
  </si>
  <si>
    <t>A/B/C/D/E</t>
  </si>
  <si>
    <t>a. Sudah terdapat upaya pembentukan Agent of Change secara formal dan sesuai ukuran organisasi, dan sudah mengikuti pelatihan sebagai role model dalam perubahan
b. Sudah terdapat upaya pembentukan Agent of Change secara formal dan sesuai ukuran organisasi
c. Sudah terdapat upaya pembentukan Agent of Change namun secara formal belum dilakukan
d. Belum ada upaya untuk membentuk Agent of Change</t>
  </si>
  <si>
    <r>
      <t>a. Telah dilakukan identifikasi, analisis, dan pemetaan terha</t>
    </r>
    <r>
      <rPr>
        <sz val="11"/>
        <color theme="1"/>
        <rFont val="Calibri"/>
        <family val="2"/>
        <scheme val="minor"/>
      </rPr>
      <t xml:space="preserve">dap </t>
    </r>
    <r>
      <rPr>
        <sz val="11"/>
        <color indexed="8"/>
        <rFont val="Calibri"/>
        <family val="2"/>
      </rPr>
      <t>seluruh</t>
    </r>
    <r>
      <rPr>
        <sz val="11"/>
        <color theme="1"/>
        <rFont val="Calibri"/>
        <family val="2"/>
        <scheme val="minor"/>
      </rPr>
      <t xml:space="preserve"> peraturan perundang-undangan yang tidak harmonis/sinkron 
b. Telah dilakukan identifikasi, analisis, dan pemetaan terhadap </t>
    </r>
    <r>
      <rPr>
        <sz val="11"/>
        <color indexed="8"/>
        <rFont val="Calibri"/>
        <family val="2"/>
      </rPr>
      <t>sebagian</t>
    </r>
    <r>
      <rPr>
        <sz val="11"/>
        <color theme="1"/>
        <rFont val="Calibri"/>
        <family val="2"/>
        <scheme val="minor"/>
      </rPr>
      <t xml:space="preserve"> peraturan perundang-undangan yang tidak harmonis/sinkron
c.</t>
    </r>
    <r>
      <rPr>
        <sz val="11"/>
        <color indexed="8"/>
        <rFont val="Calibri"/>
        <family val="2"/>
      </rPr>
      <t xml:space="preserve"> Belum dilakukan</t>
    </r>
    <r>
      <rPr>
        <sz val="11"/>
        <color theme="1"/>
        <rFont val="Calibri"/>
        <family val="2"/>
        <scheme val="minor"/>
      </rPr>
      <t xml:space="preserve"> identifikasi, analisis, dan pemetaan terhadap peraturan perundang-undangan yang tidak harmonis/sinkron
</t>
    </r>
  </si>
  <si>
    <t>Telah dilakukan revisi peraturan perundang-undangan yang tidak harmonis / tidak sinkron</t>
  </si>
  <si>
    <t>Sistem pengendalian dalam penyusunan peraturan perundang-undangan (2,5)</t>
  </si>
  <si>
    <t>Adanya Sistem pengendalian penyusunan peraturan perundangan yang mensyaratkan adanya Rapat Koordinasi, Naskah Akademis/kajian/policy paper, dan Paraf Koordinasi</t>
  </si>
  <si>
    <t>a. Seluruh persyaratan lengkap dan diimplementasikan
b. Ada persyaratan tersebut namun baru sebagian diimplementasikan  
c. Ada persyaratan tersebut namun belum diimplementasikan 
d. Belum ada persyaratan tersebut</t>
  </si>
  <si>
    <t>Telah dilakukan evaluasi atas pelaksanaan sistem pengendalian penyusunan peraturan perundang-undangan</t>
  </si>
  <si>
    <t>a. Evaluasi atas pelaksanaan sistem pengendalian penyusunan peraturan perundang-undangan dilakukan secara berkala 
b. Evaluasi atas pelaksanaan sistem pengendalian penyusunan peraturan perundang-undangan dilakukan secara tidak berkala
c. Belum pernah dilakukan evaluasi atas pelaksanaan sistem pengendalian penyusunan peraturan perundang-undangan</t>
  </si>
  <si>
    <t>Telah dilakukan evaluasi yang bertujuan untuk menilai ketepatan fungsi dan ketepatan ukuran organisasi</t>
  </si>
  <si>
    <t>a. Telah dilakukan evaluasi untuk menilai ketepatan fungsi dan ketepatan ukuran organisasi kepada seluruh unit organisasi
b. Telah dilakukan evaluasi untuk menilai ketepatan fungsi dan ketepatan ukuran organisasi kepada sebagian unit organisasi
c. Belum dilakukan evaluasi untuk menilai ketepatan fungsi dan ketepatan ukuran organisasi kepada unit organsiasi</t>
  </si>
  <si>
    <t>Telah dilakukan evaluasi yang mengukur jenjang organisasi</t>
  </si>
  <si>
    <t>a. Telah dilakukan evaluasi yang mengukur jenjang organisasi kepada seluruh unit organisasi
b. Telah dilakukan evaluasi yang mengukur jenjang organisasi kepada sebagian unit organisasi
c. Belum dilakukan evaluasi yang mengukur jenjang organisasi kepada unit organisasi</t>
  </si>
  <si>
    <t>Telah dilakukan evaluasi yang menganalisis kemungkinan duplikasi fungsi</t>
  </si>
  <si>
    <t>a. Telah dilakukan evaluasi yang menganalisis kemungkinan duplikasi fungsi kepada seluruh unit kerja
b. Telah dilakukan evaluasi yang menganalisis kemungkinan duplikasi fungsi kepada sebagian unit kerja
c. Belum dilakukan evaluasi yang menganalisis kemungkinan duplikasi fungsi kepada unit kerja</t>
  </si>
  <si>
    <t>Telah dilakukan evaluasi yang menganalisis satuan organisasi yang berbeda tujuan namun ditempatkan dalam satu kelompok</t>
  </si>
  <si>
    <t>a. Telah dilakukan evaluasi yang menganalisis satuan organisasi yang berbeda tujuan namun ditempatkan dalam satu kelompok kepada seluruh unit kerja
b. Telah dilakukan evaluasi yang menganalisis satuan organisasi yang berbeda tujuan namun ditempatkan dalam satu kelompok kepada sebagian unit kerja
c. Belum dilakukan evaluasi yang menganalisis satuan organisasi yang berbeda tujuan namun ditempatkan dalam satu kelompok kepada unit kerja</t>
  </si>
  <si>
    <t>Telah dilakukan evaluasi yang menganalisis kemungkinan adanya pejabat yang melapor kepada lebih dari seorang atasan</t>
  </si>
  <si>
    <t>a. Telah dilakukan evaluasi yang menganalisis kemungkinan adanya pejabat yang melapor kepada lebih dari seorang atasan kepada seluruh unit kerja
b. Telah dilakukan evaluasi yang menganalisis kemungkinan adanya pejabat yang melapor kepada lebih dari seorang atasan kepada sebagian unit kerja
c. Belum  dilakukan evaluasi yang menganalisis kemungkinan adanya pejabat yang melapor kepada lebih dari seorang atasan kepada unit kerja</t>
  </si>
  <si>
    <t>Telah dilakukan evaluasi atas kesesuaian struktur organisasi dengan mandat</t>
  </si>
  <si>
    <t>a. Telah dilakukan evaluasi  atas kesesuaian struktur organisasi dengan mandat kepada seluruh unit kerja
b. Telah dilakukan evaluasi  atas kesesuaian struktur organisasi dengan mandat kepada sebagian unit kerja
c. Belum dilakukan evaluasi atas kesesuaian struktur organisasi dengan mandat kepada unit kerja</t>
  </si>
  <si>
    <t>h.</t>
  </si>
  <si>
    <t>Telah dilakukan evaluasi yang menganalisis kemungkinan tumpang tindih fungsi dengan instansi lain</t>
  </si>
  <si>
    <t>Ya, apabila telah dilakukan evaluasi yang menganalisis kemungkinan tumpang tindih fungsi dengan instansi lain</t>
  </si>
  <si>
    <t>i.</t>
  </si>
  <si>
    <t>Telah dilakukan evaluasi yang menganalisis kemampuan struktur organisasi untuk adaptif terhadap perubahan lingkungan strategis</t>
  </si>
  <si>
    <t>Ya, apabila telah dilakukan evaluasi yang menganalisis kemampuan struktur organisasi untuk adaptif terhadap perubahan lingkungan strategis</t>
  </si>
  <si>
    <t>a. Seluruh hasil evaluasi telah ditindaklanjuti dengan mengajukan perubahan organisasi
b. Sebagian besar hasil evaluasi telah ditindaklanjuti dengan mengajukan perubahan organisasi
c. Sebagian kecil hasil evaluasi telah ditindaklanjuti dengan mengajukan perubahan organisasi
d. Seluruh hasil evaluasi belum  ditindaklanjuti dengan mengajukan perubahan organisasi</t>
  </si>
  <si>
    <t>Sudah memiliki rencana pengembangan e-government di lingkungan instansi</t>
  </si>
  <si>
    <t>Ya, apabila sudah memiliki rencana pengembangan e-government di lingkungan instansi</t>
  </si>
  <si>
    <t>Sudah dilakukan pengembangan e-government di lingkungan internal dalam rangka mendukung proses birokrasi (misal: intranet, sistem perencanaan dan penganggaran, sistem data base SDM, dll)</t>
  </si>
  <si>
    <t>Sudah dilakukan pengembangan e-government untuk meningkatkan kualitas pelayanan kepada masyarakat dalam tingkatan transaksional (masyarakat dapat mengajukan perijinan melalui website, melakukan pembayaran, dll)</t>
  </si>
  <si>
    <t>Adanya kebijakan pimpinan tentang keterbukaan informasi publik (identifikasi informasi yang dapat diketahui oleh publik dan mekanisme penyampaian)</t>
  </si>
  <si>
    <t>Ya, apabila telah ada kebijakan pimpinan tentang keterbukaan informasi publik</t>
  </si>
  <si>
    <t>Kualitas Pengelolaan Arsip</t>
  </si>
  <si>
    <t>Hasil Pengawasan Kearsipan</t>
  </si>
  <si>
    <t>Penilaian menggunakan Hasil Pengawasan Kearsipan (Perka ANRI Nomor 38/2015)</t>
  </si>
  <si>
    <t>Indeks
(0-100)</t>
  </si>
  <si>
    <t>Perencanaan kebutuhan pegawai sesuai dengan kebutuhan organisasi (1)</t>
  </si>
  <si>
    <t>Analisis jabatan dan analisis beban kerja telah dilakukan</t>
  </si>
  <si>
    <t xml:space="preserve">a. Analisis jabatan dan analisis beban kerja telah dilakukan kepada seluruh jabatan
b. Analisis jabatan dan analisis beban kerja telah dilakukan kepada sebagian besar jabatan
c.  Analisis jabatan dan analisis beban kerja telah dilakukan kepada sebagian kecil jabatan
d. Analisis jabatan dan analisis beban kerja belum dilakukan </t>
  </si>
  <si>
    <t>Perhitungan kebutuhan pegawai telah dilakukan</t>
  </si>
  <si>
    <t>a. Perhitungan kebutuhan pegawai telah dilakukan kepada seluruh unit organisasi
b. Perhitungan kebutuhan pegawai telah dilakukan kepada sebagian besar unit organisasi 
c. Perhitungan kebutuhan pegawai telah dilakukan kepada sebagian kecil  unit organisasi
d. Perhitungan kebutuhan pegawai belum dilakukan</t>
  </si>
  <si>
    <t>Rencana redistribusi pegawai telah disusun dan diformalkan</t>
  </si>
  <si>
    <t>ya, apabila terdapat dokumen rencana redistribusi pegawai</t>
  </si>
  <si>
    <t>Proyeksi kebutuhan 5 tahun telah disusun dan diformalkan</t>
  </si>
  <si>
    <t>ya, apabila terdapat dokumen tentang proyeksi kebutuhan 5 tahun</t>
  </si>
  <si>
    <t>Perhitungan formasi jabatan yang menunjang kinerja utama instansi telah dihitung dan diformalkan</t>
  </si>
  <si>
    <t>a. Perhitungan formasi jabatan yang menunjang kinerja utama instansi telah dihitung dan diformalkan pada seluruh unit organisasi
b. Perhitungan formasi jabatan yang menunjang kinerja utama instansi telah dihitung dan diformalkan pada sebagian besar unit organisasi
c. Perhitungan formasi jabatan yang menunjang kinerja utama instansi telah dihitung dan diformalkan pada sebagian kecil unit organisasi
d. Perhitungan formasi jabatan yang menunjang kinerja utama instansi telah dihitung dan diformalkan belum dilakukan</t>
  </si>
  <si>
    <t>Proses penerimaan pegawai transparan, objektif, akuntabel dan bebas KKN (2)</t>
  </si>
  <si>
    <t>Pengumuman penerimaan diinformasikan secara luas kepada masyarakat</t>
  </si>
  <si>
    <t>a. Pengumuman penerimaan disebarluaskan melalui berbagai media (misal: website, jejaring sosial, dsb)
b. Pengumuman penerimaan diinformasikan melalui media secara terbatas (misal: papan pengumuman di kantor)
c. Pengumuman penerimaan belum disebarluaskan</t>
  </si>
  <si>
    <r>
      <t>Pendaftaran dapat dilakukan dengan mudah, cepat dan pasti (</t>
    </r>
    <r>
      <rPr>
        <i/>
        <sz val="11"/>
        <color indexed="8"/>
        <rFont val="Calibri"/>
        <family val="2"/>
      </rPr>
      <t>online</t>
    </r>
    <r>
      <rPr>
        <sz val="11"/>
        <color theme="1"/>
        <rFont val="Calibri"/>
        <family val="2"/>
        <scheme val="minor"/>
      </rPr>
      <t>)</t>
    </r>
  </si>
  <si>
    <t>Ya, apabila pendaftaran dapat dilakukan secara online dan dapat segera diperoleh informasi mengenai kepastian status pendaftaran.</t>
  </si>
  <si>
    <t>Persyaratan jelas, tidak diskriminatif</t>
  </si>
  <si>
    <t>Ya, apabila terdapat kejelasan persyaratan administrasi dan kompetensi. Persyaratan memberikan kesempatan luas kepada masyarakat.</t>
  </si>
  <si>
    <t>Proses seleksi transparan, objektif, adil, akuntabel dan bebas KKN</t>
  </si>
  <si>
    <t>Ya, apabila proses seleksi jelas kriteria dan prosesnya, tidak terjadi KKN, dan dapat dipertanggungjawabkan.</t>
  </si>
  <si>
    <t>Pengumuman hasil seleksi diinformasikan secara terbuka</t>
  </si>
  <si>
    <t>Ya, apabila Pengumuman hasil seleksi dapat diakses oleh publik dengan mudah</t>
  </si>
  <si>
    <t>Pengembangan pegawai berbasis kompetensi (1)</t>
  </si>
  <si>
    <t>Telah ada standar kompetensi jabatan</t>
  </si>
  <si>
    <t>Ya, apabila terdapat kebijakan tentang tentang kompetensi jabatan</t>
  </si>
  <si>
    <t>Telah dilakukan asessment pegawai</t>
  </si>
  <si>
    <t>a. Telah dilakukan asessment kepada seluruh pegawai
b. Telah dilakukan asessment kepada sebagian besar pegawai
c. Telah dilakukan asessment kepada sebagian kecil pegawai 
d. Belum dilakukan assessment pegawai</t>
  </si>
  <si>
    <t xml:space="preserve">a. Telah diidentifikasi kebutuhan pengembangan kompetensi kepada seluruh pegawai 
b. Telah diidentifikasi kebutuhan pengembangan kompetensi kepada sebagian besar pegawai
c. Telah diidentifikasi kebutuhan pengembangan kompetensi kepada sebagian kecil pegawai 
d. Belum dilakukan identifikasi kebutuhan  pengembangan kompetensi pegawai </t>
  </si>
  <si>
    <t>Telah disusun rencana pengembangan kompetensi dengan dukungan anggaran yang mencukupi</t>
  </si>
  <si>
    <t>a. Telah disusun rencana pengembangan kompetensi seluruh pegawai dengan dukungan anggaran yang mencukupi 
b.Telah disusun rencana pengembangan kompetensi sebagian besar pegawai dengan dukungan anggaran yang mencukupi 
c. Telah disusun rencana pengembangan kompetensi sebagian kecil pegawai dengan dukungan anggaran yang mencukupi  
d. Belum ada rencana pengembangan kompetensi pegawai</t>
  </si>
  <si>
    <t>a. Telah dilakukan pengembangan berbasis kompetensi kepada seluruh pegawai sesuai dengan rencana  dan kebutuhan pengembangan kompetensi 
b. Telah dilakukan pengembangan berbasis kompetensi kepada sebagian besar pegawai sesuai dengan rencana  dan kebutuhan pengembangan kompetensi 
c. Telah dilakukan pengembangan berbasis kompetensi kepada sebagian kecil pegawai sesuai dengan rencana  dan kebutuhan pengembangan kompetensi  
d. Belum ada pengembangan pegawai berbasis kompetensi</t>
  </si>
  <si>
    <t>a. Telah dilakukan monitoring dan evaluasi pengembangan pegawai berbasis kompetensi secara berkala
b. Telah dilakukan monitoring dan evaluasi pengembangan pegawai berbasis kompetensi secara tidak berkala
c. Belum ada monitoring dan evaluasi pengembangan pegawai berbasis kompetensi</t>
  </si>
  <si>
    <t>Promosi jabatan dilakukan secara terbuka (6)</t>
  </si>
  <si>
    <t>Kebijakan promosi terbuka telah ditetapkan</t>
  </si>
  <si>
    <t>ya, apabila terdapat kebijakan tentang promosi terbuka dan telah ditetapkan</t>
  </si>
  <si>
    <t>Promosi terbuka pengisian jabatan pimpinan tinggi telah dilaksanakan</t>
  </si>
  <si>
    <t>a. Pengisian jabatan pimpinan tinggi (utama, madya dan pratama) telah dilakukan melalui promosi terbuka secara nasional
b. Pengisian jabatan pimpinan tinggi (utama, madya dan pratama) telah dilakukan melalui promosi terbuka secara terbatas
c. Promosi terbuka jabatan pimpinan tinggi terbatas pada posisi jabatan pimpinan tinggi pratama 
d. Belum ada promosi terbuka jabatan pimpinan tinggi</t>
  </si>
  <si>
    <t>Promosi terbuka dilakukan secara kompetitif dan obyektif</t>
  </si>
  <si>
    <t>Ya, apabila pelaksanaan promosi dilakukan dengan cara kompetitif dan penilaian dilakukan secara obyektif</t>
  </si>
  <si>
    <t>Promosi terbuka dilakukan oleh panitia seleksi yang independen</t>
  </si>
  <si>
    <t>Ya, apabila telah ditetapkan susunan panitia seleksi yang berasal dari pihak-pihak independen</t>
  </si>
  <si>
    <t>Hasil setiap tahapan seleksi diumumkan secara terbuka</t>
  </si>
  <si>
    <t>Ya, apabila tahapan diumumkan secara terbuka melalui media IT seperti website panitia seleksi dsb</t>
  </si>
  <si>
    <t>Penetapan kinerja individu (2)</t>
  </si>
  <si>
    <t>Penerapan Penetapan kinerja individu</t>
  </si>
  <si>
    <t xml:space="preserve">a. Penerapan penetapan kinerja individu telah dilakukan terhadap seluruh pegawai
b. Penerapan penetapan kinerja individu telah dilakukan terhadap sebagian besar pegawai
c. Penerapan penetapan kinerja individu telah dilakukan terhadap sebagian kecil pegawai
d. Belum ada penerapan penetapan kinerja individu yang telah dilakukan </t>
  </si>
  <si>
    <t>a. Seluruh pegawai telah melakukan penilaian kinerja individu yang terkait dengan kinerja organisasi
b. Sebagian besar pegawai telah melakukan penilaian kinerja individu yang terkait dengan kinerja organisasi
c. Sebagian kecil pegawai telah melakukan penilaian kinerja individu yang terkait dengan kinerja organisasi 
d. Belum ada pegawai yang melakukan penilaian kinerja individu yang terkait dengan kinerja organisasi</t>
  </si>
  <si>
    <t>a. Seluruh pegawai telah memiliki ukuran kinerja individu yang sesuai dengan indikator kinerja individu diatasnya
b. Sebagian besar pegawai telah memiliki ukuran kinerja individu yang sesuai dengan indikator kinerja individu diatasnya
c. Sebagian kecil pegawai telah memiliki ukuran kinerja individu yang sesuai dengan indikator kinerja individu diatasnya
d.Seluruh pegawai belum memiliki ukuran kinerja individu yang sesuai dengan indikator kinerja individu diatasnya</t>
  </si>
  <si>
    <t>Pengukuran kinerja individu dilakukan secara periodik</t>
  </si>
  <si>
    <t xml:space="preserve">a. Pengukuran kinerja individu dilakukan secara bulanan
b. Pengukuran kinerja individu dilakukan secara triwulanan
c. Pengukuran kinerja individu dilakukan secara semesteran
d. Pengukuran kinerja individu dilakukan secara tahunan
e. Pengukuran kinerja individu belum dilakukan
</t>
  </si>
  <si>
    <t>Telah dilakukan monitoring dan evaluasi atas pencapaian kinerja individu.</t>
  </si>
  <si>
    <t>a. telah dilakukan monev atas pencapaian kinerja individu secara berkala
b.  telah dilakukan monev atas pencapaian kinerja individu secara tidak berkala
c. Belum ada monev pencapaian kinerja individu</t>
  </si>
  <si>
    <t>a. Hasil penilaian kinerja individu telah dijadikan dasar untuk pengembangan karir individu terhadap seluruh pegawai
b. Hasil penilaian kinerja individu telah dijadikan dasar untuk pengembangan karir individu terhadap sebagian besar pegawai
c. Hasil penilaian kinerja individu telah dijadikan dasar untuk pengembangan karir individu terhadap sebagian kecil pegawai 
d. Hasil penilaian kinerja individu belum dijadikan dasar untuk pengembangan karir individu terhadap seluruh pegawai</t>
  </si>
  <si>
    <t xml:space="preserve">Capaian kinerja individu telah dijadikan dasar untuk pemberian tunjangan kinerja </t>
  </si>
  <si>
    <t>a. Capaian kinerja individu telah dijadikan dasar untuk pemberian tunjangan kinerja kepada seluruh pegawai
b. Capaian kinerja individu telah dijadikan dasar untuk pemberian tunjangan kinerja kepada sebagian besar pegawai
c. Capaian kinerja individu telah dijadikan dasar untuk pemberian tunjangan kinerja kepada sebagian kecil pegawai 
d. Capaian kinerja individu belum dijadikan dasar untuk pemberian tunjangan kinerja kepada seluruh pegawai</t>
  </si>
  <si>
    <t>Penegakan aturan disiplin/kode etik/kode perilaku pegawai (1)</t>
  </si>
  <si>
    <t xml:space="preserve"> Aturan disiplin/kode etik/kode perilaku instansi telah ditetapkan</t>
  </si>
  <si>
    <t>ya, apabila terdapat kebijakan tentang disiplin/kode etik/kode perilaku</t>
  </si>
  <si>
    <t>a. Aturan disiplin/kode etik/kode perilaku instansi telah diimplementasikan kepada seluruh unit organisasi
b. Aturan disiplin/kode etik/kode perilaku instansi telah diimplementasikan kepada sebagian besar unit organisasi
c. Aturan disiplin/kode etik/kode perilaku instansi telah diimplementasikan kepada sebagian kecil unit organisasi
d. Aturan disiplin/kode etik/kode perilaku instansi belum diimplementasikan kepada seluruh unit organisasi</t>
  </si>
  <si>
    <t xml:space="preserve">a. Adanya monev atas pelaksanaan aturan disiplin/kode etik/kode perilaku instansi secara berkala
b. Adanya monev atas pelaksanaan aturan disiplin/kode etik/kode perilaku instansi tidak berkala
c. Belum ada monev atas pelaksanaan aturan disiplin/kode etik/kode perilaku instansi </t>
  </si>
  <si>
    <t>a. Adanya pemberian sanksi dan imbalan (reward) kepada seluruh unit organisasi
b. Adanya pemberian sanksi dan imbalan (reward) kepada sebagian besar unit organisasi
c. Adanya pemberian sanksi dan imbalan (reward) kepada sebagian kecil unit organisasi
d. Belum ada pemberian sanksi dan imbalan (reward) kepada unit organisasi</t>
  </si>
  <si>
    <t>Pelaksanaan evaluasi jabatan (1)</t>
  </si>
  <si>
    <t>Informasi faktor jabatan telah disusun</t>
  </si>
  <si>
    <t>Ya, apabila terdapat dokumen tentang penyusunan Faktor Jabatan</t>
  </si>
  <si>
    <t>Peta jabatan telah ditetapkan</t>
  </si>
  <si>
    <t>a. Seluruh unit organisasi telah menetapkan peta jabatan
b. Sebagian besar unit organisasi telah menetapkan peta jabatan
c. Sebagian kecil unit organisasi telah menetapkan peta jabatan
d. Seluruh unit organisasi belum menetapkan peta jabatan</t>
  </si>
  <si>
    <t>Kelas jabatan telah ditetapkan</t>
  </si>
  <si>
    <t>a. Seluruh unit organisasi telah menetapkan kelas  jabatan
b. Sebagian besar unit organisasi telah menetapkan kelas jabatan
c. Sebagian kecil unit organisasi telah menetapkan kelas jabatan
d. Seluruh unit organisasi belum menetapkan kelas  jabatan</t>
  </si>
  <si>
    <t>8.</t>
  </si>
  <si>
    <t>Sistem Informasi Kepegawaian (1)</t>
  </si>
  <si>
    <t>Sistem informasi kepegawaian telah dibangun sesuai kebutuhan</t>
  </si>
  <si>
    <t>Ya, apabila terdapat sistem informasi yang dibangun sesuai dengan kebutuhan</t>
  </si>
  <si>
    <t>Sistem informasi kepegawaian dapat diakses oleh pegawai</t>
  </si>
  <si>
    <t>Ya, apabila pegawai dapat mengakses sistem informasi kepegawaian</t>
  </si>
  <si>
    <t>Sistem informasi kepegawaian terus dimutakhirkan</t>
  </si>
  <si>
    <t>a. Seluruh unit organisasi  terus memutakhirkan Sistem Informasi Kepegawaian
b. Sebagian besar unit organisasi  terus memutakhirkan Sistrm Informasi Kepegawaian
c. Sebagian kecil unit organisasi  terus memutakhirkan Sistem Informasi Kepegawaian
d. Seluruh unit organsiasi belum memutakhirkan Sistem Informasi Kepegawaian</t>
  </si>
  <si>
    <t>Ya, apabila sistem informasi kepegawaian digunakan sebagai pendukung pengambilan kebijakan manajemen SDM</t>
  </si>
  <si>
    <t>Apakah pimpinan terlibat secara langsung pada saat penyusunan Renstra</t>
  </si>
  <si>
    <t>a. Seluruh pimpinan terlibat secara langsung pada saat penyusunan Renstra
b. Sebagian besar pimpinan terlibat secara langsung pada saat penyusunan Renstra
c. Sebagian kecil pimpinan terlibat secara langsung pada saat penyusunan Renstra
d. Seluruh pimpinan belum terlibat secara langsung pada saat penyusunan Renstra</t>
  </si>
  <si>
    <t>Apakah pimpinan terlibat secara langsung pada saat penyusunan Penetapan Kinerja</t>
  </si>
  <si>
    <t>a. Seluruh pimpinan terlibat secara langsung pada saat penyusunan Penetapan Kinerja
b. Sebagian besar pimpinan terlibat secara langsung pada saat penyusunan Penetapan Kinerja
c. Sebagian kecil pimpinan terlibat secara langsung pada saat penyusunan Penetapan Kinerja
d. Seluruh pimpinan belum terlibat secara langsung pada saat penyusunan Penetapan Kinerja</t>
  </si>
  <si>
    <t>Apakah pimpinan memantau pencapaian kinerja secara berkala</t>
  </si>
  <si>
    <t>a. Seluruh pimpinan memantau pencapaian kinerja secara berkala
b. Sebagian besar pimpinan memantau pencapaian kinerja secara berkala
c. Sebagian kecil pimpinan memantau pencapaian kinerja secara berkala
d. Seluruh pimpinan belum memantau pencapaian kinerja secara berkala</t>
  </si>
  <si>
    <t>Apakah terdapat upaya peningkatan kapasitas SDM yang menangani akuntabilitas kinerja</t>
  </si>
  <si>
    <t>a. Seluruh unit organisasi berupaya meningkatkan kapasitas SDM yang menangani akuntabilitas kinerja
b. Sebagian besar unit organisasi berupaya meningkatkan kapasitas SDM yang menangani akuntabilitas kinerja
c. Sebagian kecil unit organisasi berupaya meningkatkan kapasitas SDM yang menangani akuntabilitas kinerja
d. Seluruh unit organisasi belum berupaya meningkatkan kapasitas SDM yang menangani akuntabilitas kinerja</t>
  </si>
  <si>
    <t>Apakah pedoman akuntabilitas kinerja telah disusun</t>
  </si>
  <si>
    <t xml:space="preserve">Ya, apabila terdapat dokumen pedoman akuntabilitas kinerja </t>
  </si>
  <si>
    <t>Sistem Pengukuran Kinerja telah dirancang berbasis elektronik</t>
  </si>
  <si>
    <t>a. Sistem Pengukuran Kinerja berbasis elektronik sudah terimplementasi dan terintegrasi  
b. Sistem Pengukuran Kinerja berbasis elektronik sudah terimplementasi tapi belum terintegrasi
c. Sistem Pengukuran Kinerja berbasis elektronik dalam pengembangan tp belum implementasi
d. Belum ada Sistem Pengukuran Kinerja berbasis elektronik</t>
  </si>
  <si>
    <t>Sistem Pengukuran Kinerja dapat diakses oleh seluruh unit</t>
  </si>
  <si>
    <t>a. Sistem Pengukuran Kinerja dapat diakses oleh seluruh unit organisasi
b. Sistem Pengukuran Kinerja dapat diakses oleh sebagian besar organisasi
c. Sistem Pengukuran Kinerja dapat diakses oleh sebagian kecil organisasi
d. Sistem pengukuran kinerja belum dapat diakses oleh unit organisasi</t>
  </si>
  <si>
    <t>Pemutakhiran data kinerja dilakukan secara berkala</t>
  </si>
  <si>
    <t xml:space="preserve">a. Pemutakhiran data kinerja dilakukan secara bulanan
b. Pemutakhiran data kinerja dilakukan secara triwulanan
c. Pemutakhiran data kinerja dilakukan secara semesteran
d. Pemutakhiran data kinerja dilakukan secara tahunan
e. Pemutakhiran data kinerja belum dilakukan
</t>
  </si>
  <si>
    <t>Gratifikasi (1,5)</t>
  </si>
  <si>
    <t>Telah terdapat kebijakan penanganan gratifikasi</t>
  </si>
  <si>
    <t>Ya, apabila telah ditetapkan kebijakan tentang penanganan gratifikasi</t>
  </si>
  <si>
    <r>
      <t xml:space="preserve">Telah dilakukan </t>
    </r>
    <r>
      <rPr>
        <i/>
        <sz val="11"/>
        <color theme="1"/>
        <rFont val="Calibri"/>
        <family val="2"/>
        <scheme val="minor"/>
      </rPr>
      <t xml:space="preserve">public campaign </t>
    </r>
  </si>
  <si>
    <t xml:space="preserve">a. Public campaign telah dilakukan secara berkala
b. Public campaign dilakukan tidak secara berkala
c. Belum dilakukan public campaign </t>
  </si>
  <si>
    <t>Telah dilakukan evaluasi atas kebijakan penanganan gratifikasi</t>
  </si>
  <si>
    <t>Ya, apabila terdapat evaluasi atas kebijakan penanganan gratifikasi</t>
  </si>
  <si>
    <t xml:space="preserve">Hasil evaluasi atas penanganan gratifikasi telah ditindaklanjuti </t>
  </si>
  <si>
    <t xml:space="preserve">Ya, apabila terdapat laporan tindak lanjut </t>
  </si>
  <si>
    <t>%</t>
  </si>
  <si>
    <t>Jumlah</t>
  </si>
  <si>
    <t>Penerapan SPIP (1,5)</t>
  </si>
  <si>
    <t>Telah terdapat peraturan Pimpinan organisasi tentang SPIP</t>
  </si>
  <si>
    <t>Ya, apabila ada peraturan pimpinan organisasi tentang SPIP</t>
  </si>
  <si>
    <t>Telah dilakukan penilaian risiko atas organisasi</t>
  </si>
  <si>
    <t xml:space="preserve">a. Seluruh organisasi telah melaksanakan penilaian risiko 
b. Sebagian besar organisasi telah melaksanakan penilaian risiko 
c. Sebagian kecil organisasi telah melaksanakan penilaian risiko 
d. Seluruh organisasi belum melaksanakan penilaian risiko </t>
  </si>
  <si>
    <t>Telah dilakukan kegiatan pengendalian untuk meminimalisir risiko yang telah diidentifikasi</t>
  </si>
  <si>
    <t>a. Seluruh organisasi telah melakukan kegiatan pengendalian untuk meminimalisir risiko yang telah diidentifikasi
b. Sebagian besar organisasi telah melakukan kegiatan pengendalian untuk meminimalisir risiko yang telah diidentifikasi
c. Sebagian kecil organisasi telah melakukan kegiatan pengendalian untuk meminimalisir risiko yang telah diidentifikasi
d. Seluruh organisasi belum melakukan kegiatan pengendalian untuk meminimalisir risiko yang telah diidentifikasi</t>
  </si>
  <si>
    <t>SPI telah diinformasikan dan dikomunikasikan kepada seluruh pihak terkait</t>
  </si>
  <si>
    <t xml:space="preserve">a. SPI telah diinformasikan dan dikomunikasikan kepada seluruh pihak terkait
b. SPI telah diinformasikan dan dikomunikasikan kepada sebagian besar pihak terkait 
c. SPI telah diinformasikan dan dikomunikasikan kepada sebagian kecil pihak terkait
d. Belum ada pihak terkait yang mendapatkan informasi dan komunikasi mengenai SPI
</t>
  </si>
  <si>
    <t>Telah dilakukan pemantauan pengendalian intern</t>
  </si>
  <si>
    <t xml:space="preserve">a. Sistem pengendalian intern dimonitoring dan evaluasi secara berkala 
b. Sistem pengendalian intern dimonitoring dan evaluasi tidak secara berkala
c. Belum ada monitoring dan evaluasi terhadap  sistem pengendalian intern </t>
  </si>
  <si>
    <t xml:space="preserve">Maturitas SPIP </t>
  </si>
  <si>
    <t>Penilaian menggunakan instrumen tentang Pedoman Penilaian dan Strategi Peningkatan Maturitas SPIP (Perka BPKP Nomor 4/2016)</t>
  </si>
  <si>
    <t>Skor
(Skala 5)</t>
  </si>
  <si>
    <t>Telah disusun kebijakan pengaduan masyarakat</t>
  </si>
  <si>
    <t>Ya, apabila telah ditetapkan kebijakan tentang penanganan pengaduan</t>
  </si>
  <si>
    <t>a. Seluruh unit organisasi mengimplementasikan penanganan pengaduan masyarakat
b. Sebagian besar unit organisasi mengimplementasikan penanganan pengaduan masyarakat
c. Sebagian kecil unit organisasi mengimplementasikan penanganan pengaduan masyrakat
d. Seluruh unit organisasi belum mengimplementasikan penanganan pengaduan masyarakat</t>
  </si>
  <si>
    <t xml:space="preserve">Hasil penanganan pengaduan masyarakat telah ditindaklanjuti </t>
  </si>
  <si>
    <t>a. Seluruh hasil penanganan pengaduan masyarakat ditindaklanjuti
b. Sebagian besar Hasil penanganan pengaduan masyarakat ditindaklanjuti
c. Sebagian kecil Hasil penanganan pengaduan masyarakat ditindaklanjuti
d. Seluruh hasil penanganan pengaduan masyarakat belum ditindaklanjuti</t>
  </si>
  <si>
    <t>Penanganan Pengaduan Masyarakat</t>
  </si>
  <si>
    <t>Telah dilakukan evaluasi atas penanganan pengaduan masyarakat</t>
  </si>
  <si>
    <t xml:space="preserve">Hasil evaluasi atas penanganan pengaduan masyarakat telah ditindaklanjuti </t>
  </si>
  <si>
    <t>Ya, apabila terdapat laporan hasil evaluasi atas tindak lanjut penanganan pengaduan masyarakat</t>
  </si>
  <si>
    <t>Whistle-Blowing System (1,5)</t>
  </si>
  <si>
    <r>
      <t xml:space="preserve">Telah terdapat </t>
    </r>
    <r>
      <rPr>
        <i/>
        <sz val="11"/>
        <color theme="1"/>
        <rFont val="Calibri"/>
        <family val="2"/>
        <scheme val="minor"/>
      </rPr>
      <t>Whistle Blowing System</t>
    </r>
  </si>
  <si>
    <t>Ya, apabila terdapat kebijakan tentang Whistle Blowing System</t>
  </si>
  <si>
    <r>
      <rPr>
        <i/>
        <sz val="11"/>
        <color theme="1"/>
        <rFont val="Calibri"/>
        <family val="2"/>
        <scheme val="minor"/>
      </rPr>
      <t xml:space="preserve">Whistle Blowing System </t>
    </r>
    <r>
      <rPr>
        <sz val="11"/>
        <color theme="1"/>
        <rFont val="Calibri"/>
        <family val="2"/>
        <scheme val="minor"/>
      </rPr>
      <t>telah disosialisasikan</t>
    </r>
  </si>
  <si>
    <t>a. Whistle blowing system disosialisasikan ke seluruh organisasi
b. Whistle blowing system disosialisasikan ke sebagian besar organisasi
c. Whistle blowing system disosialisasikan ke sebagian kecil organisasi 
d. Whistle blowing system belum disosialisasikan ke seluruh organisasi</t>
  </si>
  <si>
    <r>
      <t xml:space="preserve">Telah dilakukan evaluasi atas </t>
    </r>
    <r>
      <rPr>
        <i/>
        <sz val="11"/>
        <color theme="1"/>
        <rFont val="Calibri"/>
        <family val="2"/>
        <scheme val="minor"/>
      </rPr>
      <t>Whistle Blowing System</t>
    </r>
  </si>
  <si>
    <t xml:space="preserve">a. Whistle Blowing System dimonitoring dan evaluasi secara berkala
b. Whistle Blowing System dimonitoring dan evaluasi tidak secara berkala
c. Belum ada monitoring dan evaluasi Whistle Blowing System </t>
  </si>
  <si>
    <r>
      <t xml:space="preserve">Hasil evaluasi atas </t>
    </r>
    <r>
      <rPr>
        <i/>
        <sz val="11"/>
        <color theme="1"/>
        <rFont val="Calibri"/>
        <family val="2"/>
        <scheme val="minor"/>
      </rPr>
      <t xml:space="preserve">Whistle Blowing System </t>
    </r>
    <r>
      <rPr>
        <sz val="11"/>
        <color theme="1"/>
        <rFont val="Calibri"/>
        <family val="2"/>
        <scheme val="minor"/>
      </rPr>
      <t xml:space="preserve">telah ditindaklanjuti </t>
    </r>
  </si>
  <si>
    <t>a. Seluruh Hasil evaluasi atas Whistle Blowing System telah ditindaklanjuti
b. Sebagian besar Hasil evaluasi atas Whistle Blowing System telah ditindaklanjuti
c. Sebagian kecil Hasil evaluasi atas Whistle Blowing System telah ditindaklanjuti
d.  Seluruh Hasil evaluasi atas Whistle Blowing System belum ditindaklanjuti</t>
  </si>
  <si>
    <t>Penanganan Benturan Kepentingan (1,5)</t>
  </si>
  <si>
    <t>Telah terdapat Penanganan Benturan Kepentingan</t>
  </si>
  <si>
    <t>Ya, apabila terdapat peraturan/kebijakan Penanganan Benturan Kepentingan</t>
  </si>
  <si>
    <t>Penanganan Benturan Kepentingan telah disosialisasikan</t>
  </si>
  <si>
    <t>a. Penanganan Benturan Kepentingan disosialiasikan ke seluruh unit organisasi 
b.  Penanganan Benturan Kepentingan disosialiasikan ke sebagian besar unit organisasi
c.  Penanganan Benturan Kepentingan disosialiasikan ke sebagian kecil unit organisasi
d.  Penanganan Benturan Kepentingan belum disosialiasikan ke seluruh unit organisasi</t>
  </si>
  <si>
    <t>Telah dilakukan evaluasi atas Penanganan Benturan Kepentingan</t>
  </si>
  <si>
    <t>a. Penanganan Benturan Kepentingan dimonitoring dan evaluasi secara berkala
b. Penanganan Benturan Kepentingan dimonitoring dan evaluasi tidak secara berkala
c. Penanganan Benturan Kepentingan belum di monitoring dan evaluasi</t>
  </si>
  <si>
    <t>Hasil evaluasi atas Penanganan Benturan Kepentingan telah ditindaklanjuti</t>
  </si>
  <si>
    <r>
      <t xml:space="preserve">a. Seluruh Hasil evaluasi atas Penanganan Benturan Kepentingan telah ditindaklanjuti
b. Sebagian besar Hasil evaluasi atas Penanganan Benturan Kepentingan telah ditindaklanjuti
c. Sebagian kecil </t>
    </r>
    <r>
      <rPr>
        <sz val="11"/>
        <color indexed="8"/>
        <rFont val="Calibri"/>
        <family val="2"/>
      </rPr>
      <t>Hasil evaluasi atas Penanganan Benturan Kepentingan telah ditindaklanjuti</t>
    </r>
    <r>
      <rPr>
        <sz val="11"/>
        <color theme="1"/>
        <rFont val="Calibri"/>
        <family val="2"/>
        <scheme val="minor"/>
      </rPr>
      <t xml:space="preserve">
d. Seluruh Hasil evaluasi atas Penanganan Benturan Kepentingan belum ditindaklanjuti</t>
    </r>
  </si>
  <si>
    <t>Pembangunan Zona Integritas (2,5)</t>
  </si>
  <si>
    <t>Telah dilakukan pencanangan zona integritas</t>
  </si>
  <si>
    <t>Ya, apabila terdapat Dokumen Pencanangan Zona Integritas ditandatangani sesuai ketentuan</t>
  </si>
  <si>
    <t>Telah ditetapkan unit yang akan dikembangkan menjadi zona integritas</t>
  </si>
  <si>
    <t>Ya, apabila ada Surat Keputusan Tentang unit yang ditetapkan</t>
  </si>
  <si>
    <t>Telah dilakukan evaluasi atas zona integritas yang telah ditentukan</t>
  </si>
  <si>
    <t>a.Zona integritas yang telah ditentukan dimonitoring dan evaluasi secara berkala
b. Zona integritas yang telah ditentukan dimonitoring dan evaluasi tidak secara berkala
c. Zona integritas yang telah ditentukan belum di monitoring dan evaluasi</t>
  </si>
  <si>
    <t>Telah terdapat unit kerja yang ditetapkan sebagai “menuju WBK/WBBM”</t>
  </si>
  <si>
    <t>a. Telah terdapat unit kerja yang berpredikat menuju WBBM
b. Telah terdapat unit kerja yang berpredikat menuju WBK
c. Belum terdapat unit kerja yang berpredikat menuju WBK</t>
  </si>
  <si>
    <t>Aparat Pengawasan Intern Pemerintah (APIP) (1,5)</t>
  </si>
  <si>
    <t>Rekomendasi APIP didukung dengan komitmen pimpinan</t>
  </si>
  <si>
    <t xml:space="preserve">a. Seluruh rekomendasi yang memerlukan komitmen pimpinan telah ditindaklanjuti dalam 2 tahun terakhir
b. Sebagian rekomendasi yang memerlukan komitmen pimpinan telah di tindaklanjuti dalam 2 tahun terakhir 
c. Sebagian kecil rekomendasi yang memerlukan komitmen pimpinan telah di tindaklanjuti dalam 2 tahun terakhir 
d. Seluruh rekomendasi yang memerlukan komitmen pimpinan belum ditindaklanjuti dalam 2 tahun terakhir
</t>
  </si>
  <si>
    <t>APIP didukung dengan SDM yang memadai secara kualitas dan kuantitas.</t>
  </si>
  <si>
    <t>a. Seluruh fungsi pengawasan internal tertangani oleh SDM yang kompeten baik secara kuantitas maupun kualitas
b. Sebagian besar fungsi pengawasan internal tertangani oleh SDM yang kompeten baik secara kuantitas maupun kualitas
c. Sebagian kecil fungsi pengawasan internal tertangani oleh SDM yang kompeten baik secara kuantitas maupun kualitas
d. Seluruh fungsi pengawasan internal belum tertangani oleh SDM yang kompeten baik secara kuantitas maupun kualitas</t>
  </si>
  <si>
    <t>APIP didukung dengan anggaran yang memadai</t>
  </si>
  <si>
    <t>a. Seluruh kebutuhan didukung oleh anggaran
b. Sebagian besar kebutuhan didukung oleh anggaran
c. Sebagian kecil kebutuhan didukung oleh anggaran
d. Seluruh kebutuhan belum didukung oleh anggaran</t>
  </si>
  <si>
    <r>
      <t xml:space="preserve">APIP berfokus pada </t>
    </r>
    <r>
      <rPr>
        <i/>
        <sz val="11"/>
        <color theme="1"/>
        <rFont val="Calibri"/>
        <family val="2"/>
        <scheme val="minor"/>
      </rPr>
      <t xml:space="preserve">client </t>
    </r>
    <r>
      <rPr>
        <sz val="11"/>
        <color theme="1"/>
        <rFont val="Calibri"/>
        <family val="2"/>
        <scheme val="minor"/>
      </rPr>
      <t>dan audit berbasis risiko</t>
    </r>
  </si>
  <si>
    <t>a. Seluruh fungsi pengawasan internal berfokus pada client dan audit berbasis risiko
b. Sebagian besar fungsi pengawasan internal berfokus pada client dan audit berbasis risiko
c. Sebagian kecil fungsi pengawasan internal berfokus pada client dan audit berbasis risiko
d.  Seluruh fungsi pengawasan internal belum berfokus pada client dan audit berbasis risiko</t>
  </si>
  <si>
    <t xml:space="preserve"> Indeks Internal Audit Capability Model (IACM)</t>
  </si>
  <si>
    <t>Penilaian menggunakan instrumen tentang Pedoman Teknis Peningkatan Kapabilitas APIP (Perka BPKP Nomor 16/2015)</t>
  </si>
  <si>
    <t>Level
(Skala 5)</t>
  </si>
  <si>
    <t>Telah terdapat sarana layanan terpadu/terintegrasi</t>
  </si>
  <si>
    <t xml:space="preserve">a. Apabila seluruh pelayanan sudah dilakukan secara terpadu
b. Apabila sebagian besar pelayanan sudah dilakukan secara terpadu
c. Apabila sebagian kecil pelayanan sudah dilakukan secara terpadu
d. Apabila tidak ada pelayanan yang dilakukan secara terpadu
</t>
  </si>
  <si>
    <t>Terdapat media pengaduan pelayanan</t>
  </si>
  <si>
    <t>Terdapat SOP pengaduan pelayanan</t>
  </si>
  <si>
    <t>a. Terdapat SOP pengaduan pelayanan secara komprehensif
b. Terdapat SOP pengaduan pelayanan namun belum seluruhnya
c. Belum ada SOP pengaduan pelayanan</t>
  </si>
  <si>
    <t>Terdapat unit yang mengelola pengaduan pelayanan</t>
  </si>
  <si>
    <t>ya, apabila telah ditetapkan unit pengelola pengaduan</t>
  </si>
  <si>
    <t>Dilakukan survey kepuasan masyarakat terhadap pelayanan</t>
  </si>
  <si>
    <t>Dilakukan tindak lanjut atas hasil survey kepuasan masyarakat</t>
  </si>
  <si>
    <t>Telah memiliki rencana penerapan teknologi informasi dalam pemberian pelayanan</t>
  </si>
  <si>
    <t>Ya, apabila ada rencana penerapan teknologi informasi dalam pemberian pelayanan</t>
  </si>
  <si>
    <t>Telah menerapkan teknologi informasi dalam memberikan pelayanan</t>
  </si>
  <si>
    <t>a. Seluruh pelayanan telah menerapkan teknologi informasi dalam memberikan pelayanan
b. Sebagian besar pelayanan telah menerapkan teknologi informasi dalam memberikan pelayanan
c. Sebagian kecil pelayanan telah menerapkan teknologi informasi dalam memberikan pelayanan
d. Seluruh pelayanan belum menerapkan teknologi informasi dalam memberikan pelayanan</t>
  </si>
  <si>
    <t>Telah dilakukan perbaikan secara terus menerus</t>
  </si>
  <si>
    <t xml:space="preserve">a. Perbaikan dilakukan secara terus-menerus
b. Perbaikan dilakukan tidak secara terus menerus
c. Belum dilakukan perbaikan </t>
  </si>
  <si>
    <t>B.</t>
  </si>
  <si>
    <t>HASIL (40)</t>
  </si>
  <si>
    <t>KAPASITAS DAN AKUNTABILITAS KINERJA ORGANISASI (20)</t>
  </si>
  <si>
    <t>Nilai Akuntabilitas Kinerja (14)</t>
  </si>
  <si>
    <t>Diisi dengan nilai hasil evaluasi Sistem Akuntabilitas Kinerja Instansi Pemerintah (SAKIP)</t>
  </si>
  <si>
    <t>0-100</t>
  </si>
  <si>
    <t>Nilai Kapasitas Organisasi (Survei Internal) (6)</t>
  </si>
  <si>
    <t>Diisi dengan nilai hasil Survei Internal Kapasitas Organisasi</t>
  </si>
  <si>
    <t>0-5</t>
  </si>
  <si>
    <t>PEMERINTAH YANG BERSIH DAN BEBAS KKN (10)</t>
  </si>
  <si>
    <t>Nilai Persepsi Korupsi (Survei Eksternal) (7)</t>
  </si>
  <si>
    <t>Diisi dengan nilai hasil Survei Eksternal atas Persepsi Korupsi</t>
  </si>
  <si>
    <t>0-4</t>
  </si>
  <si>
    <t>Opini BPK (3)</t>
  </si>
  <si>
    <t>Diisi dengan Opini BPK atas Laporan Keuangan</t>
  </si>
  <si>
    <t>WTP/WTP-DPP/WDP/TMP/TW/Tidak Ada Laporan</t>
  </si>
  <si>
    <t>KUALITAS PELAYANAN PUBLIK (10)</t>
  </si>
  <si>
    <t>Nilai Persepsi Kualitas Pelayanan (Survei Eksternal) (10)</t>
  </si>
  <si>
    <t>Diisi dengan Nilai Hasil Survei Eksternal Kualitas Pelayanan</t>
  </si>
  <si>
    <t>TOTAL HASIL</t>
  </si>
  <si>
    <t>NILAI EVALUASI REFORMASI BIROKRASI</t>
  </si>
  <si>
    <t>a. Telah membentuk Tim Reformasi Birokrasi sesuai kebutuhan organisasi
b. Telah membentuk Tim Reformasi Birokrasi namun belum sesuai kebutuhan organisasi
c. Belum membentuk Tim Reformasi Birokrasi</t>
  </si>
  <si>
    <t>Unit</t>
  </si>
  <si>
    <t>a. Telah dibentuk penanggung jawab Reformasi Birokrasi dengan ketetapan formal
b. Telah dibentuk penanggung jawab Reformasi Birokrasi namun tanpa ketetapan formal
c. Belum terdapat penanggung jawab Reformasi Birokrasi</t>
  </si>
  <si>
    <r>
      <t xml:space="preserve">a. Rencana Kerja telah menyajikan prioritas perbaikan, target waktu, penanggungjawab, dan telah diformalkan serta </t>
    </r>
    <r>
      <rPr>
        <b/>
        <sz val="11"/>
        <rFont val="Calibri"/>
        <family val="2"/>
        <scheme val="minor"/>
      </rPr>
      <t>telah selaras dengan Road Map</t>
    </r>
    <r>
      <rPr>
        <sz val="11"/>
        <rFont val="Calibri"/>
        <family val="2"/>
        <scheme val="minor"/>
      </rPr>
      <t xml:space="preserve">
b.  Rencana Kerja telah menyajikan prioritas perbaikan, target waktu, penanggungjawab, dan telah diformalkan, </t>
    </r>
    <r>
      <rPr>
        <b/>
        <sz val="11"/>
        <rFont val="Calibri"/>
        <family val="2"/>
        <scheme val="minor"/>
      </rPr>
      <t>namun belum selaras dengan Road Map</t>
    </r>
    <r>
      <rPr>
        <sz val="11"/>
        <rFont val="Calibri"/>
        <family val="2"/>
        <scheme val="minor"/>
      </rPr>
      <t xml:space="preserve"> 
c. Rencana Kerja belum menyajikan prioritas perbaikan, target waktu, dan penanggungjawab</t>
    </r>
  </si>
  <si>
    <t>a. Seluruh anggota unit kerja telah mendapatkan sosialisasi dan internalisasi Rencana Kerja
b. Sebagian besar anggota unit kerja telah mendapatkan sosialisasi dan internalisasi Rencana Kerja
c. Sebagian kecil anggota unit kerja telah mendapatkan sosialisasi dan internalisasi Rencana Kerja
d. Seluruh anggota unit kerja belum mendapatkan sosialisasi dan internalisasi Rencana Kerja</t>
  </si>
  <si>
    <t>a. seluruh jajaran pimpinan unit terlibat secara aktif dan berkelanjutan dalam pelaksanaan Reformasi Birokrasi
b. sebagian besar pimpinan unit terlibat secara aktif dan berkelanjutan dalam pelaksanaan Reformasi Birokrasi
c. sebagian kecil pimpinan unit terlibat secara aktif dan berkelanjutan dalam pelaksanaan Reformasi Birokrasi
d. Seluruh jajaran pimpinan unit belum terlibat secara aktif dan berkelanjutan dalam pelaksanaan Reformasi Birokrasi</t>
  </si>
  <si>
    <t>a. Telah dilakukan evaluasi yang menganalisis kesesuaian struktur organisasi dengan kinerja yang akan dihasilkan seluruh fungsi unit kerja
b. Telah dilakukan evaluasi yang menganalisis kesesuaian struktur organisasi dengan kinerja yang akan dihasilkan sebagian fungsi unit kerja
c. Belum dilakukan evaluasi yang menganalisis kesesuaian struktur organisasi dengan kinerja yang akan dihasilkan unit kerja</t>
  </si>
  <si>
    <t>A</t>
  </si>
  <si>
    <t>Penanggungjawab RB internal unit kerja telah melakukan pemantauan dan evaluasi pelaksanaan rencana kerja.</t>
  </si>
  <si>
    <t>Rencana Kerja Reformasi Birokrasi unit kerja selaras dengan Road Map</t>
  </si>
  <si>
    <r>
      <t xml:space="preserve">a. Telah dilakukan identifikasi, analisis, dan pemetaan terhadap </t>
    </r>
    <r>
      <rPr>
        <sz val="11"/>
        <rFont val="Calibri"/>
        <family val="2"/>
      </rPr>
      <t>seluruh</t>
    </r>
    <r>
      <rPr>
        <sz val="11"/>
        <rFont val="Calibri"/>
        <family val="2"/>
        <scheme val="minor"/>
      </rPr>
      <t xml:space="preserve"> peraturan perundang-undangan/kebijakan yang akan diriviu/dihapus
b. Telah dilakukan identifikasi, analisis, dan pemetaan terhadap </t>
    </r>
    <r>
      <rPr>
        <sz val="11"/>
        <rFont val="Calibri"/>
        <family val="2"/>
      </rPr>
      <t>sebagian peraturan</t>
    </r>
    <r>
      <rPr>
        <sz val="11"/>
        <rFont val="Calibri"/>
        <family val="2"/>
        <scheme val="minor"/>
      </rPr>
      <t xml:space="preserve"> perundang-undangan/kebijakan yang akan dirivu/dihapus
c.</t>
    </r>
    <r>
      <rPr>
        <sz val="11"/>
        <rFont val="Calibri"/>
        <family val="2"/>
      </rPr>
      <t xml:space="preserve"> Belum dilakukan</t>
    </r>
    <r>
      <rPr>
        <sz val="11"/>
        <rFont val="Calibri"/>
        <family val="2"/>
        <scheme val="minor"/>
      </rPr>
      <t xml:space="preserve"> identifikasi, analisis, dan pemetaan terhadap peraturan perundang-undangan/kebijakan yang akan direvisi/dihapus</t>
    </r>
  </si>
  <si>
    <t>k.</t>
  </si>
  <si>
    <t>Telah memiliki peta proses bisnis yang sesuai dengan tugas dan fungsi dan selaras dengan Kinerja Organisasi secara berjenjang</t>
  </si>
  <si>
    <t>l.</t>
  </si>
  <si>
    <t>Perhitungan kebutuhan pegawai telah dilakukan sesuai kebutuhan unit kerja</t>
  </si>
  <si>
    <t>PUSAT+ UNIT</t>
  </si>
  <si>
    <t>PUSAT</t>
  </si>
  <si>
    <t>UNIT</t>
  </si>
  <si>
    <r>
      <t>a. Seluruh tugas telah dilaksanakan oleh</t>
    </r>
    <r>
      <rPr>
        <b/>
        <sz val="11"/>
        <rFont val="Calibri"/>
        <family val="2"/>
        <scheme val="minor"/>
      </rPr>
      <t xml:space="preserve"> Tim Reformasi Birokrasi/Penanggung jawab Reformasi Birokrasi</t>
    </r>
    <r>
      <rPr>
        <sz val="11"/>
        <rFont val="Calibri"/>
        <family val="2"/>
        <charset val="1"/>
        <scheme val="minor"/>
      </rPr>
      <t xml:space="preserve"> sesuai dengan rencana kerja
b. Sebagian besar tugas telah dilaksanakan oleh </t>
    </r>
    <r>
      <rPr>
        <b/>
        <sz val="11"/>
        <rFont val="Calibri"/>
        <family val="2"/>
        <scheme val="minor"/>
      </rPr>
      <t>Tim Reformasi Birokrasi/Penanggung jawab Reformasi Birokrasi</t>
    </r>
    <r>
      <rPr>
        <sz val="11"/>
        <rFont val="Calibri"/>
        <family val="2"/>
        <charset val="1"/>
        <scheme val="minor"/>
      </rPr>
      <t xml:space="preserve"> sesuai dengan rencana kerja
c. Sebagian kecil tugas telah dilaksanakan oleh</t>
    </r>
    <r>
      <rPr>
        <b/>
        <sz val="11"/>
        <rFont val="Calibri"/>
        <family val="2"/>
        <scheme val="minor"/>
      </rPr>
      <t xml:space="preserve"> Tim Reformasi Birokrasi/Penanggung jawab Reformasi Birokrasi</t>
    </r>
    <r>
      <rPr>
        <sz val="11"/>
        <rFont val="Calibri"/>
        <family val="2"/>
        <charset val="1"/>
        <scheme val="minor"/>
      </rPr>
      <t xml:space="preserve"> sesuai dengan rencana kerja
d. Seluruh tugas belum dilaksanakan oleh </t>
    </r>
    <r>
      <rPr>
        <b/>
        <sz val="11"/>
        <rFont val="Calibri"/>
        <family val="2"/>
        <scheme val="minor"/>
      </rPr>
      <t>Tim Reformasi Birokrasi/Penanggung jawab Reformasi Birokrasi</t>
    </r>
    <r>
      <rPr>
        <sz val="11"/>
        <rFont val="Calibri"/>
        <family val="2"/>
        <charset val="1"/>
        <scheme val="minor"/>
      </rPr>
      <t xml:space="preserve"> sesuai dengan rencana kerja</t>
    </r>
  </si>
  <si>
    <r>
      <rPr>
        <b/>
        <sz val="11"/>
        <color theme="1"/>
        <rFont val="Calibri"/>
        <family val="2"/>
        <scheme val="minor"/>
      </rPr>
      <t>Tim Reformasi Birokrasi/Penanggung jawab Reformasi Birokrasi</t>
    </r>
    <r>
      <rPr>
        <sz val="11"/>
        <color theme="1"/>
        <rFont val="Calibri"/>
        <family val="2"/>
        <scheme val="minor"/>
      </rPr>
      <t xml:space="preserve"> telah melaksanakan tugas sesuai rencana kerja Tim Reformasi Birokrasi </t>
    </r>
  </si>
  <si>
    <r>
      <rPr>
        <b/>
        <sz val="11"/>
        <color theme="1"/>
        <rFont val="Calibri"/>
        <family val="2"/>
        <scheme val="minor"/>
      </rPr>
      <t>Tim Reformasi Birokrasi/Penanggung jawab Reformasi Birokrasi</t>
    </r>
    <r>
      <rPr>
        <sz val="11"/>
        <color theme="1"/>
        <rFont val="Calibri"/>
        <family val="2"/>
        <scheme val="minor"/>
      </rPr>
      <t xml:space="preserve"> telah melakukan monitoring dan evaluasi rencana kerja, dan hasil evaluasi telah ditindaklanjuti</t>
    </r>
  </si>
  <si>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Seluruh rencana kerja belum dimonitoring dan di evaluasi</t>
  </si>
  <si>
    <t>Tim Reformasi Birokrasi/Penanggung jawab Reformasi Birokrasi unit kerja telah dibentuk</t>
  </si>
  <si>
    <t>Road Map/Rencana Kerja Reformasi Unit Kerja telah disusun dan diformalkan</t>
  </si>
  <si>
    <t>Rencana Kerja Reformasi Unit Kerja telah disusun dan diformalkan</t>
  </si>
  <si>
    <t>Telah terdapat sosialisasi/internalisasi Road Map/Rencana Kerja Reformasi Birokrasi unit kerja kepada anggota organisasi</t>
  </si>
  <si>
    <t>Terdapat keterlibatan pimpinan tertinggi/pimpinan unit kerja secara aktif dan berkelanjutan dalam pelaksanaan reformasi birokrasi</t>
  </si>
  <si>
    <r>
      <t xml:space="preserve">Terdapat upaya untuk menggerakkan organisasi/unit kerja dalam melakukan perubahan melalui pembentukan </t>
    </r>
    <r>
      <rPr>
        <i/>
        <sz val="11"/>
        <rFont val="Calibri"/>
        <family val="2"/>
        <scheme val="minor"/>
      </rPr>
      <t xml:space="preserve">agent of change </t>
    </r>
    <r>
      <rPr>
        <sz val="11"/>
        <rFont val="Calibri"/>
        <family val="2"/>
        <scheme val="minor"/>
      </rPr>
      <t xml:space="preserve">ataupun </t>
    </r>
    <r>
      <rPr>
        <i/>
        <sz val="11"/>
        <rFont val="Calibri"/>
        <family val="2"/>
        <scheme val="minor"/>
      </rPr>
      <t>role model</t>
    </r>
  </si>
  <si>
    <t>Telah dilakukan identifikasi, analisis, dan pemetaan terhadap peraturan perundang-undangan yang tidak harmonis/sinkron yang akan direvisi/dihapus</t>
  </si>
  <si>
    <t>Telah dilakukan evaluasi yang menganalisis kesesuaian struktur organisasi/unit kerja dengan kinerja yang akan dihasilkan</t>
  </si>
  <si>
    <t>Analisis jabatan dan analisis beban kerja telah sesuai kebutuhan unit kerja dan selaras dengan kinerja utama</t>
  </si>
  <si>
    <t xml:space="preserve">a. Analisis jabatan dan analisis beban kerja telah sesuai kinerja yang dihasilkan
b. Analisis jabatan dan analisis beban kerja telah dilakukan kepada seluruh jabatan namun belum sesuai kinerja yang dihasilkan
c.  Analisis jabatan dan analisis beban kerja hanya dilakukan kepada sebagian jabatan
d. Analisis jabatan dan analisis beban kerja belum dilakukan </t>
  </si>
  <si>
    <t>Hasil penilaian kinerja individu telah dijadikan dasar untuk pengembangan karir individu/pemberian reward and punishment lainnya</t>
  </si>
  <si>
    <t>Pusat</t>
  </si>
  <si>
    <t>Penanganan pengaduan masyarakat telah diimplementasikan</t>
  </si>
  <si>
    <t>a. Hasil penilaian kinerja individu telah dijadikan dasar untuk pemberian reward and punishment lainnya terhadap seluruh pegawai
b. Hasil penilaian kinerja individu telah dijadikan dasar untuk pemberian reward and punishment lainnya terhadap sebagian besar pegawai
c. Hasil penilaian kinerja individu telah dijadikan dasar untuk pemberian reward and punishment lainnya terhadap sebagian kecil pegawai 
d. Hasil penilaian kinerja individu belum dijadikan dasar untuk pemberian reward and punishment lainnya terhadap seluruh pegawai</t>
  </si>
  <si>
    <t>WTP</t>
  </si>
  <si>
    <t>Indeks RB</t>
  </si>
  <si>
    <t>Penilaian Pusat</t>
  </si>
  <si>
    <t>Kontrol</t>
  </si>
  <si>
    <t>Rata-Rata</t>
  </si>
  <si>
    <t>=</t>
  </si>
  <si>
    <t>a. Pimpinan unit kerja menindaklanjuti hasil pemantauan rencana aksi secara berkala
b. Pimpinan unit kerja memantau pencapaian rencana aksi secara berkala
c. Pimpinan unit kerja menyusun rencana aksi pencapaian kinerja secara berkala
d. Pimpinan unit kerja tidak membuat rencana aksi pencapaian kinerja</t>
  </si>
  <si>
    <t xml:space="preserve">a. Analisis jabatan dan analisis beban kerja telah dilakukan kepada seluruh jabatan
b. Analisis jabatan dan analisis beban kerja telah dilakukan kepada sebagian besar jabatan
c. Analisis jabatan dan analisis beban kerja telah dilakukan kepada sebagian kecil jabatan
d. Analisis jabatan dan analisis beban kerja belum dilakukan </t>
  </si>
  <si>
    <t>Pimpinan unit kerja memantau tindak lanjut pencapaian kinerja secara berkala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</si>
</sst>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i/>
      <sz val="11"/>
      <name val="Calibri"/>
      <family val="2"/>
      <scheme val="minor"/>
    </font>
    <font>
      <sz val="11"/>
      <color indexed="8"/>
      <name val="Calibri"/>
      <family val="2"/>
    </font>
    <font>
      <b/>
      <sz val="11"/>
      <name val="Calibri"/>
      <family val="2"/>
      <scheme val="minor"/>
    </font>
    <font>
      <i/>
      <sz val="11"/>
      <color theme="1"/>
      <name val="Calibri"/>
      <family val="2"/>
      <scheme val="minor"/>
    </font>
    <font>
      <i/>
      <sz val="11"/>
      <color indexed="8"/>
      <name val="Calibri"/>
      <family val="2"/>
    </font>
    <font>
      <sz val="11"/>
      <color theme="1"/>
      <name val="Calibri"/>
      <family val="2"/>
    </font>
    <font>
      <b/>
      <sz val="11"/>
      <color theme="1"/>
      <name val="Calibri"/>
      <family val="2"/>
    </font>
    <font>
      <sz val="11"/>
      <name val="Calibri"/>
      <family val="2"/>
      <charset val="1"/>
      <scheme val="minor"/>
    </font>
    <font>
      <sz val="22"/>
      <color theme="0"/>
      <name val="Calibri"/>
      <family val="2"/>
      <charset val="1"/>
      <scheme val="minor"/>
    </font>
    <font>
      <sz val="12"/>
      <color theme="1"/>
      <name val="Arial"/>
      <family val="2"/>
    </font>
    <font>
      <sz val="22"/>
      <color theme="1"/>
      <name val="Calibri"/>
      <family val="2"/>
      <charset val="1"/>
      <scheme val="minor"/>
    </font>
    <font>
      <sz val="11"/>
      <color indexed="8"/>
      <name val="Arial"/>
      <family val="2"/>
    </font>
    <font>
      <b/>
      <sz val="11"/>
      <name val="Calibri"/>
      <family val="2"/>
      <charset val="1"/>
      <scheme val="minor"/>
    </font>
    <font>
      <sz val="28"/>
      <name val="Calibri"/>
      <family val="2"/>
      <charset val="1"/>
      <scheme val="minor"/>
    </font>
    <font>
      <sz val="11"/>
      <name val="Calibri"/>
      <family val="2"/>
    </font>
    <font>
      <sz val="11"/>
      <color theme="0"/>
      <name val="Calibri"/>
      <family val="2"/>
      <scheme val="minor"/>
    </font>
    <font>
      <b/>
      <sz val="6"/>
      <color theme="0"/>
      <name val="Calibri"/>
      <family val="2"/>
      <scheme val="minor"/>
    </font>
  </fonts>
  <fills count="17">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B9FFDC"/>
        <bgColor indexed="64"/>
      </patternFill>
    </fill>
    <fill>
      <patternFill patternType="solid">
        <fgColor theme="1"/>
        <bgColor indexed="64"/>
      </patternFill>
    </fill>
    <fill>
      <patternFill patternType="solid">
        <fgColor theme="2" tint="-0.499984740745262"/>
        <bgColor indexed="64"/>
      </patternFill>
    </fill>
    <fill>
      <patternFill patternType="solid">
        <fgColor rgb="FFDE1094"/>
        <bgColor indexed="64"/>
      </patternFill>
    </fill>
    <fill>
      <patternFill patternType="solid">
        <fgColor rgb="FF16C8C4"/>
        <bgColor indexed="64"/>
      </patternFill>
    </fill>
    <fill>
      <patternFill patternType="solid">
        <fgColor rgb="FFE5E93B"/>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1" tint="0.24997711111789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auto="1"/>
      </left>
      <right/>
      <top/>
      <bottom/>
      <diagonal/>
    </border>
    <border>
      <left/>
      <right style="thin">
        <color auto="1"/>
      </right>
      <top/>
      <bottom/>
      <diagonal/>
    </border>
  </borders>
  <cellStyleXfs count="2">
    <xf numFmtId="0" fontId="0" fillId="0" borderId="0"/>
    <xf numFmtId="9" fontId="1" fillId="0" borderId="0" applyFont="0" applyFill="0" applyBorder="0" applyAlignment="0" applyProtection="0"/>
  </cellStyleXfs>
  <cellXfs count="218">
    <xf numFmtId="0" fontId="0" fillId="0" borderId="0" xfId="0"/>
    <xf numFmtId="0" fontId="4" fillId="0" borderId="1" xfId="0" applyFont="1" applyBorder="1" applyAlignment="1" applyProtection="1">
      <alignment horizontal="left" vertical="top" wrapText="1"/>
      <protection locked="0"/>
    </xf>
    <xf numFmtId="0" fontId="4"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xf>
    <xf numFmtId="0" fontId="1" fillId="0" borderId="1" xfId="0" applyFont="1" applyBorder="1" applyAlignment="1">
      <alignment vertical="top" wrapText="1"/>
    </xf>
    <xf numFmtId="0" fontId="0" fillId="0" borderId="1" xfId="0" applyBorder="1" applyAlignment="1">
      <alignment horizontal="center" vertical="center"/>
    </xf>
    <xf numFmtId="0" fontId="0" fillId="0" borderId="1" xfId="0" applyBorder="1"/>
    <xf numFmtId="2" fontId="3" fillId="0" borderId="1" xfId="0" applyNumberFormat="1" applyFont="1" applyBorder="1" applyAlignment="1">
      <alignment horizontal="center" vertical="top" wrapText="1"/>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3" fillId="0" borderId="0" xfId="0" applyFont="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64" fontId="2" fillId="2" borderId="0" xfId="0" applyNumberFormat="1" applyFont="1" applyFill="1" applyAlignment="1">
      <alignment horizontal="center" vertical="center" wrapText="1"/>
    </xf>
    <xf numFmtId="2" fontId="2" fillId="2" borderId="0" xfId="0" applyNumberFormat="1" applyFont="1" applyFill="1" applyAlignment="1">
      <alignment horizontal="center" vertical="center"/>
    </xf>
    <xf numFmtId="2" fontId="2" fillId="2" borderId="5" xfId="0" applyNumberFormat="1" applyFont="1" applyFill="1" applyBorder="1" applyAlignment="1">
      <alignment horizontal="center" vertical="top" wrapText="1"/>
    </xf>
    <xf numFmtId="0" fontId="3" fillId="3" borderId="2" xfId="0" applyFont="1" applyFill="1" applyBorder="1" applyAlignment="1">
      <alignment vertical="top"/>
    </xf>
    <xf numFmtId="2" fontId="3" fillId="3" borderId="3" xfId="0" applyNumberFormat="1" applyFont="1" applyFill="1" applyBorder="1" applyAlignment="1">
      <alignment horizontal="center" vertical="top" wrapText="1"/>
    </xf>
    <xf numFmtId="2" fontId="3" fillId="3" borderId="5" xfId="0" applyNumberFormat="1" applyFont="1" applyFill="1" applyBorder="1" applyAlignment="1">
      <alignment horizontal="center" vertical="top" wrapText="1"/>
    </xf>
    <xf numFmtId="0" fontId="3" fillId="3" borderId="5" xfId="0" applyFont="1" applyFill="1" applyBorder="1" applyAlignment="1">
      <alignment horizontal="center" vertical="center" wrapText="1"/>
    </xf>
    <xf numFmtId="10" fontId="3" fillId="3" borderId="6" xfId="1" applyNumberFormat="1" applyFont="1" applyFill="1" applyBorder="1" applyAlignment="1">
      <alignment horizontal="center" vertical="center" wrapText="1"/>
    </xf>
    <xf numFmtId="0" fontId="3" fillId="0" borderId="0" xfId="0" applyFont="1"/>
    <xf numFmtId="0" fontId="3" fillId="4" borderId="7" xfId="0" applyFont="1" applyFill="1" applyBorder="1" applyAlignment="1">
      <alignment vertical="top"/>
    </xf>
    <xf numFmtId="0" fontId="3" fillId="4" borderId="7" xfId="0" applyFont="1" applyFill="1" applyBorder="1" applyAlignment="1">
      <alignment horizontal="center" vertical="top"/>
    </xf>
    <xf numFmtId="0" fontId="3" fillId="4" borderId="7" xfId="0" applyFont="1" applyFill="1" applyBorder="1" applyAlignment="1">
      <alignment horizontal="left" vertical="top"/>
    </xf>
    <xf numFmtId="0" fontId="0" fillId="4" borderId="7" xfId="0" applyFill="1" applyBorder="1" applyAlignment="1">
      <alignment horizontal="center" vertical="top"/>
    </xf>
    <xf numFmtId="0" fontId="0" fillId="4" borderId="7" xfId="0" applyFill="1" applyBorder="1" applyAlignment="1">
      <alignment vertical="top" wrapText="1"/>
    </xf>
    <xf numFmtId="2" fontId="3" fillId="4" borderId="7" xfId="0" applyNumberFormat="1" applyFont="1" applyFill="1" applyBorder="1" applyAlignment="1">
      <alignment horizontal="center" vertical="top" wrapText="1"/>
    </xf>
    <xf numFmtId="2" fontId="3" fillId="4" borderId="7" xfId="0" applyNumberFormat="1" applyFont="1" applyFill="1" applyBorder="1" applyAlignment="1">
      <alignment horizontal="center" vertical="center" wrapText="1"/>
    </xf>
    <xf numFmtId="0" fontId="3" fillId="5" borderId="1" xfId="0" applyFont="1" applyFill="1" applyBorder="1" applyAlignment="1">
      <alignment vertical="top"/>
    </xf>
    <xf numFmtId="0" fontId="3" fillId="5" borderId="1" xfId="0" applyFont="1" applyFill="1" applyBorder="1" applyAlignment="1">
      <alignment horizontal="center" vertical="top"/>
    </xf>
    <xf numFmtId="0" fontId="0" fillId="5" borderId="1" xfId="0" applyFill="1" applyBorder="1"/>
    <xf numFmtId="2" fontId="3" fillId="5" borderId="1" xfId="0" applyNumberFormat="1" applyFont="1" applyFill="1" applyBorder="1" applyAlignment="1">
      <alignment horizontal="center" vertical="top" wrapText="1"/>
    </xf>
    <xf numFmtId="2" fontId="3" fillId="5" borderId="1" xfId="0" applyNumberFormat="1" applyFont="1" applyFill="1" applyBorder="1" applyAlignment="1">
      <alignment horizontal="center" vertical="center" wrapText="1"/>
    </xf>
    <xf numFmtId="10" fontId="3" fillId="5" borderId="1" xfId="1" applyNumberFormat="1" applyFont="1" applyFill="1" applyBorder="1" applyAlignment="1">
      <alignment horizontal="center" vertical="center" wrapText="1"/>
    </xf>
    <xf numFmtId="0" fontId="3" fillId="0" borderId="1" xfId="0" applyFont="1" applyBorder="1" applyAlignment="1">
      <alignment vertical="top"/>
    </xf>
    <xf numFmtId="0" fontId="3" fillId="0" borderId="1" xfId="0" applyFont="1" applyBorder="1" applyAlignment="1">
      <alignment horizontal="center" vertical="top"/>
    </xf>
    <xf numFmtId="0" fontId="4" fillId="7" borderId="1" xfId="0" applyFont="1" applyFill="1" applyBorder="1" applyAlignment="1" applyProtection="1">
      <alignment horizontal="center" vertical="center" wrapText="1"/>
      <protection locked="0"/>
    </xf>
    <xf numFmtId="10" fontId="0" fillId="0" borderId="1" xfId="1" applyNumberFormat="1" applyFont="1" applyBorder="1" applyAlignment="1">
      <alignment vertical="center"/>
    </xf>
    <xf numFmtId="0" fontId="12" fillId="0" borderId="1" xfId="0" applyFont="1" applyBorder="1" applyAlignment="1">
      <alignment vertical="top" wrapText="1"/>
    </xf>
    <xf numFmtId="0" fontId="1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0" fillId="0" borderId="1" xfId="0" applyBorder="1" applyAlignment="1">
      <alignment horizontal="left" vertical="center" wrapText="1"/>
    </xf>
    <xf numFmtId="0" fontId="14" fillId="7" borderId="1" xfId="0" applyFont="1" applyFill="1" applyBorder="1" applyAlignment="1" applyProtection="1">
      <alignment horizontal="center" vertical="center" wrapText="1"/>
      <protection locked="0"/>
    </xf>
    <xf numFmtId="0" fontId="3" fillId="4" borderId="1" xfId="0" applyFont="1" applyFill="1" applyBorder="1" applyAlignment="1">
      <alignment vertical="top"/>
    </xf>
    <xf numFmtId="0" fontId="3" fillId="4" borderId="1" xfId="0" applyFont="1" applyFill="1" applyBorder="1" applyAlignment="1">
      <alignment horizontal="center" vertical="top"/>
    </xf>
    <xf numFmtId="0" fontId="3" fillId="4" borderId="1" xfId="0" applyFont="1" applyFill="1" applyBorder="1" applyAlignment="1">
      <alignment horizontal="left" vertical="top"/>
    </xf>
    <xf numFmtId="0" fontId="0" fillId="4" borderId="1" xfId="0" applyFill="1" applyBorder="1" applyAlignment="1">
      <alignment horizontal="center" vertical="top"/>
    </xf>
    <xf numFmtId="0" fontId="0" fillId="4" borderId="1" xfId="0" applyFill="1" applyBorder="1" applyAlignment="1">
      <alignment vertical="top" wrapText="1"/>
    </xf>
    <xf numFmtId="0" fontId="0" fillId="4" borderId="1" xfId="0" applyFill="1" applyBorder="1"/>
    <xf numFmtId="2" fontId="3" fillId="4" borderId="1" xfId="0" applyNumberFormat="1" applyFont="1" applyFill="1" applyBorder="1" applyAlignment="1">
      <alignment horizontal="center" vertical="top" wrapText="1"/>
    </xf>
    <xf numFmtId="2" fontId="3" fillId="4"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10" fontId="0" fillId="4" borderId="1" xfId="1" applyNumberFormat="1" applyFont="1" applyFill="1" applyBorder="1" applyAlignment="1">
      <alignment horizontal="center" vertical="center" wrapText="1"/>
    </xf>
    <xf numFmtId="0" fontId="0" fillId="0" borderId="1" xfId="0" applyBorder="1" applyAlignment="1">
      <alignment horizontal="left" vertical="top" wrapText="1"/>
    </xf>
    <xf numFmtId="0" fontId="0" fillId="6" borderId="1" xfId="0" applyFill="1" applyBorder="1" applyAlignment="1">
      <alignment vertical="top" wrapText="1"/>
    </xf>
    <xf numFmtId="2" fontId="3" fillId="5" borderId="1" xfId="0" applyNumberFormat="1" applyFont="1" applyFill="1" applyBorder="1" applyAlignment="1">
      <alignment horizontal="left" vertical="top"/>
    </xf>
    <xf numFmtId="2" fontId="3" fillId="5" borderId="1" xfId="0" applyNumberFormat="1" applyFont="1" applyFill="1" applyBorder="1" applyAlignment="1">
      <alignment horizontal="left" vertical="top" wrapText="1"/>
    </xf>
    <xf numFmtId="0" fontId="3" fillId="6" borderId="1" xfId="0" applyFont="1" applyFill="1" applyBorder="1" applyAlignment="1">
      <alignment horizontal="center" vertical="top"/>
    </xf>
    <xf numFmtId="0" fontId="0" fillId="5" borderId="1" xfId="0" applyFill="1" applyBorder="1" applyAlignment="1">
      <alignment vertical="top"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2" fontId="7" fillId="0" borderId="1" xfId="0" applyNumberFormat="1" applyFont="1" applyBorder="1" applyAlignment="1">
      <alignment horizontal="center" vertical="top"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2" fontId="3" fillId="6" borderId="1" xfId="0" applyNumberFormat="1" applyFont="1" applyFill="1" applyBorder="1" applyAlignment="1">
      <alignment horizontal="center" vertical="top" wrapText="1"/>
    </xf>
    <xf numFmtId="0" fontId="0" fillId="6" borderId="1" xfId="0" applyFill="1" applyBorder="1" applyAlignment="1">
      <alignment horizontal="center" vertical="center"/>
    </xf>
    <xf numFmtId="0" fontId="0" fillId="0" borderId="1" xfId="0" applyBorder="1" applyAlignment="1">
      <alignment horizontal="left" vertical="top"/>
    </xf>
    <xf numFmtId="0" fontId="7" fillId="5" borderId="1" xfId="0" applyFont="1" applyFill="1" applyBorder="1" applyAlignment="1">
      <alignment horizontal="center" vertical="center" wrapText="1"/>
    </xf>
    <xf numFmtId="0" fontId="15" fillId="0" borderId="1" xfId="0" applyFont="1" applyBorder="1" applyAlignment="1">
      <alignment horizontal="center" vertical="center"/>
    </xf>
    <xf numFmtId="0" fontId="0" fillId="7" borderId="1" xfId="0" applyFill="1" applyBorder="1" applyAlignment="1" applyProtection="1">
      <alignment horizontal="center" vertical="center" wrapText="1"/>
      <protection locked="0"/>
    </xf>
    <xf numFmtId="0" fontId="3" fillId="0" borderId="1" xfId="0" applyFont="1" applyBorder="1" applyAlignment="1">
      <alignment horizontal="center" vertical="center"/>
    </xf>
    <xf numFmtId="10" fontId="0" fillId="0" borderId="1" xfId="1" applyNumberFormat="1" applyFont="1" applyBorder="1" applyAlignment="1">
      <alignment horizontal="center" vertical="center" wrapText="1"/>
    </xf>
    <xf numFmtId="2" fontId="0" fillId="0" borderId="1" xfId="0" applyNumberFormat="1" applyBorder="1" applyAlignment="1">
      <alignment horizontal="center" vertical="center"/>
    </xf>
    <xf numFmtId="10" fontId="0" fillId="7" borderId="1" xfId="1" applyNumberFormat="1" applyFont="1" applyFill="1" applyBorder="1" applyAlignment="1">
      <alignment horizontal="center" vertical="center" wrapText="1"/>
    </xf>
    <xf numFmtId="0" fontId="10" fillId="0" borderId="1" xfId="0" applyFont="1" applyBorder="1" applyAlignment="1">
      <alignment horizontal="left" vertical="top" wrapText="1"/>
    </xf>
    <xf numFmtId="0" fontId="0" fillId="7" borderId="1" xfId="0" applyFill="1" applyBorder="1" applyAlignment="1">
      <alignment horizontal="center" vertical="center" wrapText="1"/>
    </xf>
    <xf numFmtId="0" fontId="10" fillId="0" borderId="1" xfId="0" quotePrefix="1" applyFont="1" applyBorder="1" applyAlignment="1">
      <alignment horizontal="left" vertical="top" wrapText="1"/>
    </xf>
    <xf numFmtId="2" fontId="0" fillId="0" borderId="1" xfId="1" applyNumberFormat="1" applyFont="1" applyBorder="1" applyAlignment="1">
      <alignment horizontal="center" vertical="center"/>
    </xf>
    <xf numFmtId="10" fontId="0" fillId="7" borderId="1" xfId="1" applyNumberFormat="1" applyFont="1" applyFill="1" applyBorder="1" applyAlignment="1" applyProtection="1">
      <alignment horizontal="center" vertical="center" wrapText="1"/>
      <protection locked="0"/>
    </xf>
    <xf numFmtId="0" fontId="12" fillId="3" borderId="1" xfId="0" applyFont="1" applyFill="1" applyBorder="1"/>
    <xf numFmtId="2" fontId="2"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center" wrapText="1"/>
    </xf>
    <xf numFmtId="10" fontId="2" fillId="3" borderId="1" xfId="1" applyNumberFormat="1" applyFont="1" applyFill="1" applyBorder="1" applyAlignment="1">
      <alignment horizontal="center" vertical="center" wrapText="1"/>
    </xf>
    <xf numFmtId="0" fontId="12" fillId="6" borderId="0" xfId="0" applyFont="1" applyFill="1"/>
    <xf numFmtId="0" fontId="3" fillId="8" borderId="1" xfId="0" applyFont="1" applyFill="1" applyBorder="1" applyAlignment="1">
      <alignment vertical="top"/>
    </xf>
    <xf numFmtId="0" fontId="3" fillId="8" borderId="1" xfId="0" applyFont="1" applyFill="1" applyBorder="1" applyAlignment="1">
      <alignment horizontal="center" vertical="top"/>
    </xf>
    <xf numFmtId="0" fontId="3" fillId="8" borderId="1" xfId="0" applyFont="1" applyFill="1" applyBorder="1" applyAlignment="1">
      <alignment vertical="top" wrapText="1"/>
    </xf>
    <xf numFmtId="0" fontId="12" fillId="8" borderId="1" xfId="0" applyFont="1" applyFill="1" applyBorder="1"/>
    <xf numFmtId="2" fontId="3" fillId="8" borderId="1" xfId="0" applyNumberFormat="1" applyFont="1" applyFill="1" applyBorder="1" applyAlignment="1">
      <alignment horizontal="center" vertical="top" wrapText="1"/>
    </xf>
    <xf numFmtId="0" fontId="3" fillId="8" borderId="1" xfId="0" applyFont="1" applyFill="1" applyBorder="1" applyAlignment="1">
      <alignment horizontal="center" vertical="center" wrapText="1"/>
    </xf>
    <xf numFmtId="10" fontId="3" fillId="8" borderId="1" xfId="1" applyNumberFormat="1" applyFont="1" applyFill="1" applyBorder="1" applyAlignment="1">
      <alignment vertical="center" wrapText="1"/>
    </xf>
    <xf numFmtId="0" fontId="3" fillId="3" borderId="1" xfId="0" applyFont="1" applyFill="1" applyBorder="1" applyAlignment="1">
      <alignment vertical="top"/>
    </xf>
    <xf numFmtId="0" fontId="3" fillId="3" borderId="1" xfId="0" applyFont="1" applyFill="1" applyBorder="1" applyAlignment="1">
      <alignment horizontal="center" vertical="top"/>
    </xf>
    <xf numFmtId="0" fontId="0" fillId="3" borderId="1" xfId="0" applyFill="1" applyBorder="1" applyAlignment="1">
      <alignment vertical="top"/>
    </xf>
    <xf numFmtId="0" fontId="0" fillId="3" borderId="1" xfId="0" applyFill="1" applyBorder="1" applyAlignment="1">
      <alignment vertical="top" wrapText="1"/>
    </xf>
    <xf numFmtId="2" fontId="3" fillId="3" borderId="1" xfId="0" applyNumberFormat="1" applyFont="1" applyFill="1" applyBorder="1" applyAlignment="1">
      <alignment horizontal="center" vertical="top" wrapText="1"/>
    </xf>
    <xf numFmtId="0" fontId="0" fillId="3" borderId="1" xfId="0" applyFill="1" applyBorder="1" applyAlignment="1">
      <alignment horizontal="center" vertical="center" wrapText="1"/>
    </xf>
    <xf numFmtId="10" fontId="0" fillId="3" borderId="1" xfId="1" applyNumberFormat="1" applyFont="1" applyFill="1" applyBorder="1" applyAlignment="1">
      <alignment vertical="center" wrapText="1"/>
    </xf>
    <xf numFmtId="0" fontId="3" fillId="4" borderId="1" xfId="0" applyFont="1" applyFill="1" applyBorder="1" applyAlignment="1">
      <alignment vertical="top" wrapText="1"/>
    </xf>
    <xf numFmtId="0" fontId="12" fillId="4" borderId="1" xfId="0" applyFont="1" applyFill="1" applyBorder="1"/>
    <xf numFmtId="10" fontId="3" fillId="4" borderId="1" xfId="1" applyNumberFormat="1" applyFont="1" applyFill="1" applyBorder="1" applyAlignment="1">
      <alignment horizontal="center" vertical="center" wrapText="1"/>
    </xf>
    <xf numFmtId="0" fontId="12" fillId="5" borderId="1" xfId="0" applyFont="1" applyFill="1" applyBorder="1"/>
    <xf numFmtId="2" fontId="0" fillId="7" borderId="1" xfId="0" applyNumberFormat="1" applyFill="1" applyBorder="1" applyAlignment="1" applyProtection="1">
      <alignment horizontal="center" vertical="center" wrapText="1"/>
      <protection locked="0"/>
    </xf>
    <xf numFmtId="0" fontId="0" fillId="0" borderId="1" xfId="0" applyBorder="1" applyAlignment="1">
      <alignment vertical="top"/>
    </xf>
    <xf numFmtId="0" fontId="12" fillId="6" borderId="1" xfId="0" applyFont="1" applyFill="1" applyBorder="1"/>
    <xf numFmtId="0" fontId="0" fillId="0" borderId="1" xfId="0" applyBorder="1" applyAlignment="1">
      <alignment wrapText="1"/>
    </xf>
    <xf numFmtId="2" fontId="0" fillId="4" borderId="1" xfId="0" applyNumberFormat="1" applyFill="1" applyBorder="1" applyAlignment="1">
      <alignment horizontal="center" vertical="center" wrapText="1"/>
    </xf>
    <xf numFmtId="0" fontId="3" fillId="5" borderId="1" xfId="0" applyFont="1" applyFill="1" applyBorder="1" applyAlignment="1">
      <alignment vertical="top" wrapText="1"/>
    </xf>
    <xf numFmtId="2" fontId="3" fillId="7" borderId="1" xfId="0"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2" fontId="16" fillId="7" borderId="1" xfId="0" applyNumberFormat="1" applyFont="1" applyFill="1" applyBorder="1" applyAlignment="1" applyProtection="1">
      <alignment horizontal="center" vertical="center" wrapText="1"/>
      <protection locked="0"/>
    </xf>
    <xf numFmtId="0" fontId="12" fillId="0" borderId="1" xfId="0" applyFont="1" applyBorder="1"/>
    <xf numFmtId="2" fontId="2" fillId="3" borderId="1" xfId="0" applyNumberFormat="1" applyFont="1" applyFill="1" applyBorder="1" applyAlignment="1">
      <alignment horizontal="center" vertical="top"/>
    </xf>
    <xf numFmtId="2" fontId="2" fillId="3" borderId="1" xfId="0" applyNumberFormat="1" applyFont="1" applyFill="1" applyBorder="1" applyAlignment="1">
      <alignment horizontal="center" vertical="center" wrapText="1"/>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vertical="top" wrapText="1"/>
    </xf>
    <xf numFmtId="2" fontId="2" fillId="0" borderId="1" xfId="0" applyNumberFormat="1" applyFont="1" applyBorder="1" applyAlignment="1">
      <alignment horizontal="center" vertical="top" wrapText="1"/>
    </xf>
    <xf numFmtId="0" fontId="12" fillId="2" borderId="1" xfId="0" applyFont="1" applyFill="1" applyBorder="1"/>
    <xf numFmtId="2" fontId="2" fillId="2" borderId="1" xfId="0" applyNumberFormat="1" applyFont="1" applyFill="1" applyBorder="1" applyAlignment="1">
      <alignment horizontal="center" vertical="top"/>
    </xf>
    <xf numFmtId="0" fontId="2" fillId="2" borderId="1" xfId="0" applyFont="1" applyFill="1" applyBorder="1" applyAlignment="1">
      <alignment vertical="top"/>
    </xf>
    <xf numFmtId="10" fontId="2" fillId="2" borderId="1" xfId="1" applyNumberFormat="1" applyFont="1" applyFill="1" applyBorder="1" applyAlignment="1">
      <alignment horizontal="center" vertical="center"/>
    </xf>
    <xf numFmtId="0" fontId="17" fillId="6" borderId="0" xfId="0" applyFont="1" applyFill="1" applyAlignment="1">
      <alignment vertical="top"/>
    </xf>
    <xf numFmtId="0" fontId="17" fillId="6" borderId="0" xfId="0" applyFont="1" applyFill="1" applyAlignment="1">
      <alignment horizontal="center" vertical="top"/>
    </xf>
    <xf numFmtId="0" fontId="12" fillId="6" borderId="0" xfId="0" applyFont="1" applyFill="1" applyAlignment="1">
      <alignment horizontal="center" vertical="top"/>
    </xf>
    <xf numFmtId="0" fontId="12" fillId="6" borderId="0" xfId="0" applyFont="1" applyFill="1" applyAlignment="1">
      <alignment vertical="top" wrapText="1"/>
    </xf>
    <xf numFmtId="0" fontId="12" fillId="0" borderId="0" xfId="0" applyFont="1"/>
    <xf numFmtId="2" fontId="7" fillId="6" borderId="0" xfId="0" applyNumberFormat="1" applyFont="1" applyFill="1"/>
    <xf numFmtId="10" fontId="12" fillId="6" borderId="0" xfId="1" applyNumberFormat="1" applyFont="1" applyFill="1" applyAlignment="1">
      <alignment vertical="center"/>
    </xf>
    <xf numFmtId="0" fontId="4" fillId="0" borderId="10" xfId="0" applyFont="1" applyBorder="1" applyAlignment="1">
      <alignment vertical="top" wrapText="1"/>
    </xf>
    <xf numFmtId="165" fontId="3" fillId="5" borderId="1" xfId="0" applyNumberFormat="1" applyFont="1" applyFill="1" applyBorder="1" applyAlignment="1">
      <alignment horizontal="center" vertical="top" wrapText="1"/>
    </xf>
    <xf numFmtId="165" fontId="4" fillId="7" borderId="1" xfId="0" applyNumberFormat="1" applyFont="1" applyFill="1" applyBorder="1" applyAlignment="1" applyProtection="1">
      <alignment horizontal="center" vertical="center" wrapText="1"/>
      <protection locked="0"/>
    </xf>
    <xf numFmtId="165" fontId="3" fillId="5"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165" fontId="0" fillId="7" borderId="1" xfId="0" applyNumberFormat="1" applyFill="1" applyBorder="1" applyAlignment="1" applyProtection="1">
      <alignment horizontal="center" vertical="center" wrapText="1"/>
      <protection locked="0"/>
    </xf>
    <xf numFmtId="164" fontId="2" fillId="2" borderId="7"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10" fontId="2" fillId="2" borderId="7" xfId="1" applyNumberFormat="1" applyFont="1" applyFill="1" applyBorder="1" applyAlignment="1">
      <alignment horizontal="center" vertical="center" wrapText="1"/>
    </xf>
    <xf numFmtId="0" fontId="3" fillId="5" borderId="1" xfId="0" applyFont="1" applyFill="1" applyBorder="1" applyAlignment="1">
      <alignment vertical="center"/>
    </xf>
    <xf numFmtId="0" fontId="3" fillId="5" borderId="1" xfId="0" applyFont="1" applyFill="1" applyBorder="1" applyAlignment="1">
      <alignment horizontal="center" vertical="center"/>
    </xf>
    <xf numFmtId="0" fontId="0" fillId="5" borderId="1" xfId="0" applyFill="1" applyBorder="1" applyAlignment="1">
      <alignment vertical="center"/>
    </xf>
    <xf numFmtId="0" fontId="0" fillId="0" borderId="7" xfId="0" applyBorder="1" applyAlignment="1">
      <alignment horizontal="center" vertical="center"/>
    </xf>
    <xf numFmtId="10" fontId="2" fillId="2" borderId="2" xfId="1" applyNumberFormat="1" applyFont="1" applyFill="1" applyBorder="1" applyAlignment="1">
      <alignment horizontal="center" vertical="center" wrapText="1"/>
    </xf>
    <xf numFmtId="10" fontId="3" fillId="3" borderId="1" xfId="1"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18" fillId="6" borderId="0" xfId="0" applyFont="1" applyFill="1" applyBorder="1" applyAlignment="1">
      <alignment horizontal="center"/>
    </xf>
    <xf numFmtId="0" fontId="3" fillId="0" borderId="1" xfId="0" applyFont="1" applyFill="1" applyBorder="1" applyAlignment="1">
      <alignment vertical="top"/>
    </xf>
    <xf numFmtId="0" fontId="3" fillId="0" borderId="1" xfId="0" applyFont="1" applyFill="1" applyBorder="1" applyAlignment="1">
      <alignment horizontal="center" vertical="top"/>
    </xf>
    <xf numFmtId="0" fontId="0" fillId="0" borderId="1" xfId="0" applyFill="1" applyBorder="1" applyAlignment="1">
      <alignment horizontal="center" vertical="center"/>
    </xf>
    <xf numFmtId="0" fontId="0" fillId="0" borderId="1" xfId="0" applyFill="1" applyBorder="1"/>
    <xf numFmtId="2" fontId="3" fillId="0" borderId="1" xfId="0" applyNumberFormat="1" applyFont="1" applyFill="1" applyBorder="1" applyAlignment="1">
      <alignment horizontal="center" vertical="top" wrapText="1"/>
    </xf>
    <xf numFmtId="0" fontId="0" fillId="0" borderId="0" xfId="0" applyFill="1"/>
    <xf numFmtId="0" fontId="4" fillId="0" borderId="1" xfId="0" applyFont="1" applyFill="1" applyBorder="1" applyAlignment="1" applyProtection="1">
      <alignment horizontal="center" vertical="center" wrapText="1"/>
      <protection locked="0"/>
    </xf>
    <xf numFmtId="0" fontId="12" fillId="10" borderId="0" xfId="0" applyFont="1" applyFill="1" applyAlignment="1">
      <alignment vertical="top" wrapText="1"/>
    </xf>
    <xf numFmtId="0" fontId="12" fillId="11" borderId="0" xfId="0" applyFont="1" applyFill="1" applyAlignment="1">
      <alignment vertical="top" wrapText="1"/>
    </xf>
    <xf numFmtId="0" fontId="12" fillId="12" borderId="0" xfId="0" applyFont="1" applyFill="1" applyAlignment="1">
      <alignment vertical="top" wrapText="1"/>
    </xf>
    <xf numFmtId="0" fontId="0" fillId="0" borderId="1" xfId="0" applyFont="1" applyBorder="1" applyAlignment="1">
      <alignment vertical="top" wrapText="1"/>
    </xf>
    <xf numFmtId="0" fontId="0" fillId="0" borderId="14" xfId="0" applyFont="1" applyFill="1" applyBorder="1" applyAlignment="1">
      <alignment horizontal="left" vertical="top" wrapText="1"/>
    </xf>
    <xf numFmtId="0" fontId="3" fillId="5"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0" fontId="0" fillId="0" borderId="8" xfId="0" applyFill="1" applyBorder="1" applyAlignment="1">
      <alignment horizontal="center" vertical="top"/>
    </xf>
    <xf numFmtId="0" fontId="0" fillId="0" borderId="8" xfId="0" applyFill="1" applyBorder="1" applyAlignment="1">
      <alignment horizontal="left" vertical="top" wrapText="1"/>
    </xf>
    <xf numFmtId="0" fontId="21" fillId="13" borderId="1" xfId="0" applyFont="1" applyFill="1" applyBorder="1" applyAlignment="1" applyProtection="1">
      <alignment horizontal="center" vertical="center" wrapText="1"/>
    </xf>
    <xf numFmtId="2" fontId="2" fillId="3" borderId="1" xfId="0" applyNumberFormat="1" applyFont="1" applyFill="1" applyBorder="1" applyAlignment="1">
      <alignment vertical="top" wrapText="1"/>
    </xf>
    <xf numFmtId="0" fontId="17" fillId="6" borderId="0" xfId="0" quotePrefix="1" applyFont="1" applyFill="1" applyAlignment="1">
      <alignment vertical="top"/>
    </xf>
    <xf numFmtId="2" fontId="3" fillId="14" borderId="1" xfId="0" applyNumberFormat="1" applyFont="1" applyFill="1" applyBorder="1" applyAlignment="1">
      <alignment horizontal="center" vertical="top" wrapText="1"/>
    </xf>
    <xf numFmtId="2" fontId="3" fillId="14" borderId="1" xfId="0" applyNumberFormat="1" applyFont="1" applyFill="1" applyBorder="1" applyAlignment="1">
      <alignment horizontal="center" vertical="center" wrapText="1"/>
    </xf>
    <xf numFmtId="2" fontId="20" fillId="15" borderId="1" xfId="0" applyNumberFormat="1" applyFont="1" applyFill="1" applyBorder="1" applyAlignment="1" applyProtection="1">
      <alignment horizontal="center" vertical="center" wrapText="1"/>
      <protection locked="0"/>
    </xf>
    <xf numFmtId="2" fontId="2" fillId="15" borderId="1" xfId="0" applyNumberFormat="1" applyFont="1" applyFill="1" applyBorder="1" applyAlignment="1">
      <alignment horizontal="center" vertical="top" wrapText="1"/>
    </xf>
    <xf numFmtId="10" fontId="2" fillId="2" borderId="0" xfId="1" applyNumberFormat="1"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2" fontId="2" fillId="2" borderId="0" xfId="0" applyNumberFormat="1" applyFont="1" applyFill="1" applyBorder="1" applyAlignment="1">
      <alignment horizontal="center" vertical="top" wrapText="1"/>
    </xf>
    <xf numFmtId="10" fontId="2" fillId="2" borderId="16" xfId="1" applyNumberFormat="1" applyFont="1" applyFill="1" applyBorder="1" applyAlignment="1">
      <alignment horizontal="center" vertical="center" wrapText="1"/>
    </xf>
    <xf numFmtId="0" fontId="3" fillId="3" borderId="10" xfId="0" applyFont="1" applyFill="1" applyBorder="1" applyAlignment="1">
      <alignment vertical="top"/>
    </xf>
    <xf numFmtId="2" fontId="7" fillId="9" borderId="0" xfId="0" applyNumberFormat="1" applyFont="1" applyFill="1" applyBorder="1"/>
    <xf numFmtId="0" fontId="0" fillId="0" borderId="0" xfId="0" applyBorder="1"/>
    <xf numFmtId="0" fontId="3" fillId="3" borderId="1" xfId="0" applyFont="1" applyFill="1" applyBorder="1"/>
    <xf numFmtId="0" fontId="3" fillId="3" borderId="1" xfId="0" applyFont="1" applyFill="1" applyBorder="1" applyAlignment="1">
      <alignment horizontal="center" vertical="center" wrapText="1"/>
    </xf>
    <xf numFmtId="0" fontId="0" fillId="0" borderId="1" xfId="0" applyFill="1" applyBorder="1" applyAlignment="1">
      <alignment horizontal="center" vertical="top"/>
    </xf>
    <xf numFmtId="0" fontId="0" fillId="0" borderId="1" xfId="0" applyFill="1" applyBorder="1" applyAlignment="1">
      <alignment horizontal="left" vertical="top" wrapText="1"/>
    </xf>
    <xf numFmtId="0" fontId="4" fillId="0" borderId="1" xfId="0" applyFont="1" applyFill="1" applyBorder="1" applyAlignment="1">
      <alignment vertical="top" wrapText="1"/>
    </xf>
    <xf numFmtId="10" fontId="0" fillId="0" borderId="1" xfId="1" applyNumberFormat="1" applyFont="1" applyFill="1" applyBorder="1" applyAlignment="1">
      <alignment vertical="center"/>
    </xf>
    <xf numFmtId="0" fontId="0" fillId="0" borderId="1" xfId="0" applyFont="1" applyFill="1" applyBorder="1" applyAlignment="1">
      <alignment horizontal="left" vertical="top" wrapText="1"/>
    </xf>
    <xf numFmtId="2" fontId="7" fillId="9" borderId="1" xfId="0" applyNumberFormat="1" applyFont="1" applyFill="1" applyBorder="1"/>
    <xf numFmtId="1" fontId="0" fillId="0" borderId="1" xfId="1" applyNumberFormat="1" applyFont="1" applyBorder="1" applyAlignment="1">
      <alignment horizontal="center" vertical="center"/>
    </xf>
    <xf numFmtId="0" fontId="20" fillId="16" borderId="1" xfId="0" applyFont="1" applyFill="1" applyBorder="1" applyAlignment="1">
      <alignment horizontal="center" vertical="top" wrapText="1"/>
    </xf>
    <xf numFmtId="2" fontId="2" fillId="16" borderId="1" xfId="0" applyNumberFormat="1" applyFont="1" applyFill="1" applyBorder="1" applyAlignment="1">
      <alignment horizontal="center" vertical="top" wrapText="1"/>
    </xf>
    <xf numFmtId="165" fontId="3" fillId="14" borderId="1" xfId="0" applyNumberFormat="1" applyFont="1" applyFill="1" applyBorder="1" applyAlignment="1">
      <alignment horizontal="center" vertical="top" wrapText="1"/>
    </xf>
    <xf numFmtId="165" fontId="3" fillId="4" borderId="7" xfId="0" applyNumberFormat="1" applyFont="1" applyFill="1" applyBorder="1" applyAlignment="1">
      <alignment horizontal="center" vertical="top" wrapText="1"/>
    </xf>
    <xf numFmtId="0" fontId="20" fillId="16" borderId="1" xfId="0" applyFont="1" applyFill="1" applyBorder="1" applyAlignment="1">
      <alignment vertical="top" wrapText="1"/>
    </xf>
    <xf numFmtId="0" fontId="0" fillId="0" borderId="1" xfId="0" applyFill="1" applyBorder="1" applyAlignment="1">
      <alignment vertical="top" wrapText="1"/>
    </xf>
    <xf numFmtId="0" fontId="2" fillId="2" borderId="1" xfId="0" applyFont="1" applyFill="1" applyBorder="1" applyAlignment="1">
      <alignment horizontal="center" vertical="center"/>
    </xf>
    <xf numFmtId="0" fontId="3" fillId="3" borderId="5" xfId="0" applyFont="1" applyFill="1" applyBorder="1" applyAlignment="1">
      <alignment horizontal="left" vertical="top"/>
    </xf>
    <xf numFmtId="0" fontId="3" fillId="5" borderId="1" xfId="0" applyFont="1" applyFill="1" applyBorder="1" applyAlignment="1">
      <alignment horizontal="left" vertical="top" wrapText="1"/>
    </xf>
    <xf numFmtId="0" fontId="3" fillId="5" borderId="1"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2" fillId="2" borderId="1" xfId="0" applyFont="1" applyFill="1" applyBorder="1" applyAlignment="1">
      <alignment horizontal="center" vertical="top"/>
    </xf>
    <xf numFmtId="164" fontId="2" fillId="2" borderId="2"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0" fillId="0" borderId="1" xfId="0" applyBorder="1" applyAlignment="1">
      <alignment horizontal="left" vertical="top" wrapText="1"/>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13" xfId="0"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0" fontId="3" fillId="3" borderId="1" xfId="0" applyFont="1" applyFill="1"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cellXfs>
  <cellStyles count="2">
    <cellStyle name="Normal" xfId="0" builtinId="0"/>
    <cellStyle name="Percent" xfId="1" builtinId="5"/>
  </cellStyles>
  <dxfs count="1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66FF99"/>
      <color rgb="FF9FCED9"/>
      <color rgb="FF20BEBA"/>
      <color rgb="FFE5E93B"/>
      <color rgb="FF16C8C4"/>
      <color rgb="FFEE3A16"/>
      <color rgb="FFF244B4"/>
      <color rgb="FF2BF948"/>
      <color rgb="FFDE10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56A57-C845-4032-A8BB-C62D6479D536}">
  <dimension ref="A2:K65"/>
  <sheetViews>
    <sheetView topLeftCell="A25" workbookViewId="0">
      <selection activeCell="K1" sqref="K1"/>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6.453125" style="131" bestFit="1" customWidth="1"/>
    <col min="7" max="8" width="12.54296875" style="87" customWidth="1"/>
    <col min="9" max="10" width="9.1796875" style="87"/>
    <col min="11" max="11" width="0" style="87" hidden="1" customWidth="1"/>
    <col min="12" max="16384" width="9.1796875" style="87"/>
  </cols>
  <sheetData>
    <row r="2" spans="1:11" x14ac:dyDescent="0.35">
      <c r="A2" s="169">
        <v>1</v>
      </c>
      <c r="B2" s="169">
        <v>2</v>
      </c>
      <c r="C2" s="169">
        <v>3</v>
      </c>
      <c r="D2" s="169">
        <v>4</v>
      </c>
      <c r="E2" s="169">
        <v>5</v>
      </c>
      <c r="F2" s="169">
        <v>6</v>
      </c>
      <c r="G2" s="169">
        <v>7</v>
      </c>
      <c r="H2" s="169">
        <v>8</v>
      </c>
      <c r="I2" s="169">
        <v>9</v>
      </c>
    </row>
    <row r="3" spans="1:11" s="12" customFormat="1" x14ac:dyDescent="0.35">
      <c r="A3" s="199" t="s">
        <v>0</v>
      </c>
      <c r="B3" s="199"/>
      <c r="C3" s="199"/>
      <c r="D3" s="199"/>
      <c r="E3" s="199"/>
      <c r="F3" s="9" t="s">
        <v>1</v>
      </c>
      <c r="G3" s="207" t="s">
        <v>156</v>
      </c>
      <c r="H3" s="208"/>
      <c r="I3" s="203" t="s">
        <v>467</v>
      </c>
    </row>
    <row r="4" spans="1:11" s="12" customFormat="1" x14ac:dyDescent="0.35">
      <c r="A4" s="13"/>
      <c r="B4" s="14"/>
      <c r="C4" s="14"/>
      <c r="D4" s="14"/>
      <c r="E4" s="14"/>
      <c r="F4" s="16"/>
      <c r="G4" s="10"/>
      <c r="H4" s="164"/>
      <c r="I4" s="203"/>
    </row>
    <row r="5" spans="1:11" s="23" customFormat="1" x14ac:dyDescent="0.35">
      <c r="A5" s="18" t="s">
        <v>3</v>
      </c>
      <c r="B5" s="200" t="s">
        <v>4</v>
      </c>
      <c r="C5" s="200"/>
      <c r="D5" s="200"/>
      <c r="E5" s="200"/>
      <c r="F5" s="20"/>
      <c r="G5" s="19"/>
      <c r="H5" s="19"/>
      <c r="I5" s="20"/>
      <c r="K5" s="9" t="s">
        <v>469</v>
      </c>
    </row>
    <row r="6" spans="1:11" customFormat="1" x14ac:dyDescent="0.35">
      <c r="A6" s="24"/>
      <c r="B6" s="25" t="s">
        <v>5</v>
      </c>
      <c r="C6" s="26" t="s">
        <v>6</v>
      </c>
      <c r="D6" s="27"/>
      <c r="E6" s="28"/>
      <c r="F6" s="29">
        <v>5</v>
      </c>
      <c r="G6" s="29">
        <f>SUM(G7:G10)</f>
        <v>2.5</v>
      </c>
      <c r="H6" s="29">
        <f>SUM(H7:H10)</f>
        <v>2.5</v>
      </c>
      <c r="I6" s="29">
        <f t="shared" ref="I6:I47" si="0">SUM(G6,H6)</f>
        <v>5</v>
      </c>
      <c r="K6" s="52" t="str">
        <f>IF(I6=F6,"ok","err")</f>
        <v>ok</v>
      </c>
    </row>
    <row r="7" spans="1:11" customFormat="1" x14ac:dyDescent="0.35">
      <c r="A7" s="31"/>
      <c r="B7" s="32"/>
      <c r="C7" s="32">
        <v>1</v>
      </c>
      <c r="D7" s="201" t="s">
        <v>7</v>
      </c>
      <c r="E7" s="201"/>
      <c r="F7" s="34">
        <v>0.5</v>
      </c>
      <c r="G7" s="170">
        <f>'LKE Pusat'!L8</f>
        <v>0.5</v>
      </c>
      <c r="H7" s="170">
        <f>'LKE Unit'!I8</f>
        <v>0.5</v>
      </c>
      <c r="I7" s="173">
        <f t="shared" si="0"/>
        <v>1</v>
      </c>
      <c r="K7" s="7"/>
    </row>
    <row r="8" spans="1:11" customFormat="1" ht="19.5" customHeight="1" x14ac:dyDescent="0.35">
      <c r="A8" s="143"/>
      <c r="B8" s="144"/>
      <c r="C8" s="144">
        <v>2</v>
      </c>
      <c r="D8" s="202" t="s">
        <v>163</v>
      </c>
      <c r="E8" s="202"/>
      <c r="F8" s="35">
        <v>0.5</v>
      </c>
      <c r="G8" s="170">
        <f>'LKE Pusat'!L12</f>
        <v>0.5</v>
      </c>
      <c r="H8" s="171">
        <f>'LKE Unit'!I12</f>
        <v>0.5</v>
      </c>
      <c r="I8" s="173">
        <f t="shared" si="0"/>
        <v>1</v>
      </c>
      <c r="K8" s="7"/>
    </row>
    <row r="9" spans="1:11" customFormat="1" x14ac:dyDescent="0.35">
      <c r="A9" s="31"/>
      <c r="B9" s="32"/>
      <c r="C9" s="32">
        <v>3</v>
      </c>
      <c r="D9" s="201" t="s">
        <v>15</v>
      </c>
      <c r="E9" s="201"/>
      <c r="F9" s="34">
        <v>1</v>
      </c>
      <c r="G9" s="170">
        <f>'LKE Pusat'!L18</f>
        <v>1</v>
      </c>
      <c r="H9" s="170">
        <f>'LKE Unit'!I16</f>
        <v>1</v>
      </c>
      <c r="I9" s="173">
        <f t="shared" si="0"/>
        <v>2</v>
      </c>
      <c r="K9" s="7"/>
    </row>
    <row r="10" spans="1:11" customFormat="1" x14ac:dyDescent="0.35">
      <c r="A10" s="31"/>
      <c r="B10" s="32"/>
      <c r="C10" s="32">
        <v>4</v>
      </c>
      <c r="D10" s="201" t="s">
        <v>17</v>
      </c>
      <c r="E10" s="201"/>
      <c r="F10" s="34">
        <v>0.5</v>
      </c>
      <c r="G10" s="170">
        <f>'LKE Pusat'!L26</f>
        <v>0.5</v>
      </c>
      <c r="H10" s="170">
        <f>'LKE Unit'!I21</f>
        <v>0.5</v>
      </c>
      <c r="I10" s="173">
        <f t="shared" si="0"/>
        <v>1</v>
      </c>
      <c r="K10" s="7"/>
    </row>
    <row r="11" spans="1:11" customFormat="1" x14ac:dyDescent="0.35">
      <c r="A11" s="46"/>
      <c r="B11" s="47" t="s">
        <v>19</v>
      </c>
      <c r="C11" s="48" t="s">
        <v>20</v>
      </c>
      <c r="D11" s="49"/>
      <c r="E11" s="50"/>
      <c r="F11" s="52">
        <v>5</v>
      </c>
      <c r="G11" s="29">
        <f>SUM(G12:G13)</f>
        <v>3.75</v>
      </c>
      <c r="H11" s="29">
        <f>SUM(H12:H13)</f>
        <v>1.25</v>
      </c>
      <c r="I11" s="29">
        <f t="shared" si="0"/>
        <v>5</v>
      </c>
      <c r="K11" s="52" t="str">
        <f>IF(I11=F11,"ok","err")</f>
        <v>ok</v>
      </c>
    </row>
    <row r="12" spans="1:11" customFormat="1" x14ac:dyDescent="0.35">
      <c r="A12" s="31"/>
      <c r="B12" s="32"/>
      <c r="C12" s="32">
        <v>1</v>
      </c>
      <c r="D12" s="201" t="s">
        <v>21</v>
      </c>
      <c r="E12" s="201"/>
      <c r="F12" s="34">
        <v>1.25</v>
      </c>
      <c r="G12" s="170">
        <f>'LKE Pusat'!L31</f>
        <v>1.25</v>
      </c>
      <c r="H12" s="170">
        <f>'LKE Unit'!I25</f>
        <v>1.25</v>
      </c>
      <c r="I12" s="173">
        <f t="shared" si="0"/>
        <v>2.5</v>
      </c>
      <c r="K12" s="7"/>
    </row>
    <row r="13" spans="1:11" customFormat="1" x14ac:dyDescent="0.35">
      <c r="A13" s="31"/>
      <c r="B13" s="32"/>
      <c r="C13" s="32">
        <v>2</v>
      </c>
      <c r="D13" s="201" t="s">
        <v>194</v>
      </c>
      <c r="E13" s="201"/>
      <c r="F13" s="34">
        <v>2.5</v>
      </c>
      <c r="G13" s="170">
        <f>'LKE Pusat'!L34</f>
        <v>2.5</v>
      </c>
      <c r="H13" s="194"/>
      <c r="I13" s="173">
        <f t="shared" si="0"/>
        <v>2.5</v>
      </c>
      <c r="K13" s="7"/>
    </row>
    <row r="14" spans="1:11" customFormat="1" x14ac:dyDescent="0.35">
      <c r="A14" s="46"/>
      <c r="B14" s="47" t="s">
        <v>23</v>
      </c>
      <c r="C14" s="48" t="s">
        <v>24</v>
      </c>
      <c r="D14" s="49"/>
      <c r="E14" s="50"/>
      <c r="F14" s="52">
        <v>6</v>
      </c>
      <c r="G14" s="29">
        <f>SUM(G15:G16)</f>
        <v>4.5</v>
      </c>
      <c r="H14" s="29">
        <f>SUM(H15:H16)</f>
        <v>1.5</v>
      </c>
      <c r="I14" s="29">
        <f t="shared" si="0"/>
        <v>6</v>
      </c>
      <c r="K14" s="52" t="str">
        <f>IF(I14=F14,"ok","err")</f>
        <v>ok</v>
      </c>
    </row>
    <row r="15" spans="1:11" customFormat="1" x14ac:dyDescent="0.35">
      <c r="A15" s="31"/>
      <c r="B15" s="32"/>
      <c r="C15" s="32">
        <v>1</v>
      </c>
      <c r="D15" s="58" t="s">
        <v>26</v>
      </c>
      <c r="E15" s="163"/>
      <c r="F15" s="34">
        <v>1.5</v>
      </c>
      <c r="G15" s="170">
        <f>'LKE Pusat'!L38</f>
        <v>1.5</v>
      </c>
      <c r="H15" s="170">
        <f>'LKE Unit'!L30</f>
        <v>1.5</v>
      </c>
      <c r="I15" s="173">
        <f t="shared" si="0"/>
        <v>3</v>
      </c>
      <c r="K15" s="7"/>
    </row>
    <row r="16" spans="1:11" customFormat="1" x14ac:dyDescent="0.35">
      <c r="A16" s="31"/>
      <c r="B16" s="32"/>
      <c r="C16" s="32">
        <v>2</v>
      </c>
      <c r="D16" s="58" t="s">
        <v>29</v>
      </c>
      <c r="E16" s="61"/>
      <c r="F16" s="34">
        <v>3</v>
      </c>
      <c r="G16" s="170">
        <f>'LKE Pusat'!L48</f>
        <v>3</v>
      </c>
      <c r="H16" s="193"/>
      <c r="I16" s="173">
        <f t="shared" si="0"/>
        <v>3</v>
      </c>
      <c r="K16" s="7"/>
    </row>
    <row r="17" spans="1:11" customFormat="1" x14ac:dyDescent="0.35">
      <c r="A17" s="46"/>
      <c r="B17" s="47" t="s">
        <v>31</v>
      </c>
      <c r="C17" s="48" t="s">
        <v>32</v>
      </c>
      <c r="D17" s="49"/>
      <c r="E17" s="50"/>
      <c r="F17" s="52">
        <v>5</v>
      </c>
      <c r="G17" s="29">
        <f>SUM(G18:G21)</f>
        <v>3</v>
      </c>
      <c r="H17" s="196">
        <f>SUM(H18:H21)</f>
        <v>2</v>
      </c>
      <c r="I17" s="29">
        <f t="shared" si="0"/>
        <v>5</v>
      </c>
      <c r="K17" s="52" t="str">
        <f>IF(I17=F17,"ok","err")</f>
        <v>ok</v>
      </c>
    </row>
    <row r="18" spans="1:11" customFormat="1" x14ac:dyDescent="0.35">
      <c r="A18" s="31"/>
      <c r="B18" s="32"/>
      <c r="C18" s="32">
        <v>1</v>
      </c>
      <c r="D18" s="201" t="s">
        <v>33</v>
      </c>
      <c r="E18" s="201"/>
      <c r="F18" s="134">
        <v>0.625</v>
      </c>
      <c r="G18" s="170">
        <f>'LKE Pusat'!L51</f>
        <v>0.625</v>
      </c>
      <c r="H18" s="195">
        <f>'LKE Unit'!L35</f>
        <v>0.625</v>
      </c>
      <c r="I18" s="173">
        <f t="shared" si="0"/>
        <v>1.25</v>
      </c>
      <c r="K18" s="7"/>
    </row>
    <row r="19" spans="1:11" customFormat="1" x14ac:dyDescent="0.35">
      <c r="A19" s="31"/>
      <c r="B19" s="32"/>
      <c r="C19" s="32">
        <v>2</v>
      </c>
      <c r="D19" s="201" t="s">
        <v>42</v>
      </c>
      <c r="E19" s="201"/>
      <c r="F19" s="34">
        <v>0.75</v>
      </c>
      <c r="G19" s="170">
        <f>'LKE Pusat'!L57</f>
        <v>0.75</v>
      </c>
      <c r="H19" s="170">
        <f>'LKE Unit'!L39</f>
        <v>0.75</v>
      </c>
      <c r="I19" s="173">
        <f t="shared" si="0"/>
        <v>1.5</v>
      </c>
      <c r="K19" s="7"/>
    </row>
    <row r="20" spans="1:11" customFormat="1" x14ac:dyDescent="0.35">
      <c r="A20" s="31"/>
      <c r="B20" s="32"/>
      <c r="C20" s="32">
        <v>3</v>
      </c>
      <c r="D20" s="201" t="s">
        <v>46</v>
      </c>
      <c r="E20" s="201"/>
      <c r="F20" s="134">
        <v>0.625</v>
      </c>
      <c r="G20" s="170">
        <f>'LKE Pusat'!L60</f>
        <v>0.625</v>
      </c>
      <c r="H20" s="170">
        <f>'LKE Unit'!I42</f>
        <v>0.625</v>
      </c>
      <c r="I20" s="173">
        <f t="shared" si="0"/>
        <v>1.25</v>
      </c>
      <c r="K20" s="7"/>
    </row>
    <row r="21" spans="1:11" customFormat="1" ht="15" customHeight="1" x14ac:dyDescent="0.35">
      <c r="A21" s="31"/>
      <c r="B21" s="32"/>
      <c r="C21" s="32">
        <v>4</v>
      </c>
      <c r="D21" s="201" t="s">
        <v>224</v>
      </c>
      <c r="E21" s="201"/>
      <c r="F21" s="34">
        <v>1</v>
      </c>
      <c r="G21" s="170">
        <f>'LKE Pusat'!L63</f>
        <v>1</v>
      </c>
      <c r="H21" s="197"/>
      <c r="I21" s="173">
        <f t="shared" si="0"/>
        <v>1</v>
      </c>
      <c r="K21" s="7"/>
    </row>
    <row r="22" spans="1:11" customFormat="1" x14ac:dyDescent="0.35">
      <c r="A22" s="46"/>
      <c r="B22" s="47" t="s">
        <v>51</v>
      </c>
      <c r="C22" s="48" t="s">
        <v>52</v>
      </c>
      <c r="D22" s="49"/>
      <c r="E22" s="50"/>
      <c r="F22" s="52">
        <v>15</v>
      </c>
      <c r="G22" s="29">
        <f>SUM(G23:G30)</f>
        <v>11.5</v>
      </c>
      <c r="H22" s="29">
        <f>SUM(H23:H30)</f>
        <v>3.5</v>
      </c>
      <c r="I22" s="29">
        <f t="shared" si="0"/>
        <v>15</v>
      </c>
      <c r="K22" s="52" t="str">
        <f>IF(I22=F22,"ok","err")</f>
        <v>ok</v>
      </c>
    </row>
    <row r="23" spans="1:11" customFormat="1" x14ac:dyDescent="0.35">
      <c r="A23" s="31"/>
      <c r="B23" s="32"/>
      <c r="C23" s="32">
        <v>1</v>
      </c>
      <c r="D23" s="201" t="s">
        <v>228</v>
      </c>
      <c r="E23" s="201"/>
      <c r="F23" s="34">
        <v>0.5</v>
      </c>
      <c r="G23" s="170">
        <f>'LKE Pusat'!L66</f>
        <v>0.5</v>
      </c>
      <c r="H23" s="170">
        <f>'LKE Unit'!I47</f>
        <v>0.5</v>
      </c>
      <c r="I23" s="173">
        <f t="shared" si="0"/>
        <v>1</v>
      </c>
      <c r="K23" s="7"/>
    </row>
    <row r="24" spans="1:11" customFormat="1" x14ac:dyDescent="0.35">
      <c r="A24" s="31"/>
      <c r="B24" s="32"/>
      <c r="C24" s="32">
        <v>2</v>
      </c>
      <c r="D24" s="201" t="s">
        <v>239</v>
      </c>
      <c r="E24" s="201"/>
      <c r="F24" s="34">
        <v>2</v>
      </c>
      <c r="G24" s="170">
        <f>'LKE Pusat'!L71</f>
        <v>2</v>
      </c>
      <c r="H24" s="194"/>
      <c r="I24" s="173">
        <f t="shared" si="0"/>
        <v>2</v>
      </c>
      <c r="K24" s="7"/>
    </row>
    <row r="25" spans="1:11" customFormat="1" x14ac:dyDescent="0.35">
      <c r="A25" s="31"/>
      <c r="B25" s="32"/>
      <c r="C25" s="32">
        <v>3</v>
      </c>
      <c r="D25" s="201" t="s">
        <v>250</v>
      </c>
      <c r="E25" s="201"/>
      <c r="F25" s="34">
        <v>0.5</v>
      </c>
      <c r="G25" s="170">
        <f>'LKE Pusat'!L77</f>
        <v>0.5</v>
      </c>
      <c r="H25" s="170">
        <f>'LKE Unit'!I53</f>
        <v>0.5</v>
      </c>
      <c r="I25" s="173">
        <f t="shared" si="0"/>
        <v>1</v>
      </c>
      <c r="K25" s="7"/>
    </row>
    <row r="26" spans="1:11" customFormat="1" x14ac:dyDescent="0.35">
      <c r="A26" s="31"/>
      <c r="B26" s="32"/>
      <c r="C26" s="32">
        <v>4</v>
      </c>
      <c r="D26" s="201" t="s">
        <v>260</v>
      </c>
      <c r="E26" s="201"/>
      <c r="F26" s="34">
        <v>6</v>
      </c>
      <c r="G26" s="170">
        <f>'LKE Pusat'!L83</f>
        <v>6</v>
      </c>
      <c r="H26" s="194"/>
      <c r="I26" s="173">
        <f t="shared" si="0"/>
        <v>6</v>
      </c>
      <c r="K26" s="7"/>
    </row>
    <row r="27" spans="1:11" customFormat="1" x14ac:dyDescent="0.35">
      <c r="A27" s="31"/>
      <c r="B27" s="32"/>
      <c r="C27" s="32">
        <v>5</v>
      </c>
      <c r="D27" s="201" t="s">
        <v>271</v>
      </c>
      <c r="E27" s="201"/>
      <c r="F27" s="34">
        <v>1</v>
      </c>
      <c r="G27" s="170">
        <f>'LKE Pusat'!L89</f>
        <v>1</v>
      </c>
      <c r="H27" s="170">
        <f>'LKE Unit'!I57</f>
        <v>1</v>
      </c>
      <c r="I27" s="173">
        <f t="shared" si="0"/>
        <v>2</v>
      </c>
      <c r="K27" s="7"/>
    </row>
    <row r="28" spans="1:11" customFormat="1" x14ac:dyDescent="0.35">
      <c r="A28" s="31"/>
      <c r="B28" s="32"/>
      <c r="C28" s="32">
        <v>6</v>
      </c>
      <c r="D28" s="201" t="s">
        <v>283</v>
      </c>
      <c r="E28" s="201"/>
      <c r="F28" s="34">
        <v>0.5</v>
      </c>
      <c r="G28" s="170">
        <f>'LKE Pusat'!L92</f>
        <v>0.5</v>
      </c>
      <c r="H28" s="170">
        <f>'LKE Unit'!I64</f>
        <v>0.5</v>
      </c>
      <c r="I28" s="173">
        <f t="shared" si="0"/>
        <v>1</v>
      </c>
      <c r="K28" s="7"/>
    </row>
    <row r="29" spans="1:11" customFormat="1" x14ac:dyDescent="0.35">
      <c r="A29" s="31"/>
      <c r="B29" s="32"/>
      <c r="C29" s="32">
        <v>7</v>
      </c>
      <c r="D29" s="201" t="s">
        <v>289</v>
      </c>
      <c r="E29" s="201"/>
      <c r="F29" s="34">
        <v>0.5</v>
      </c>
      <c r="G29" s="170">
        <f>'LKE Pusat'!L96</f>
        <v>0.5</v>
      </c>
      <c r="H29" s="170">
        <f>'LKE Unit'!I67</f>
        <v>0.5</v>
      </c>
      <c r="I29" s="173">
        <f t="shared" si="0"/>
        <v>1</v>
      </c>
      <c r="K29" s="7"/>
    </row>
    <row r="30" spans="1:11" customFormat="1" x14ac:dyDescent="0.35">
      <c r="A30" s="31"/>
      <c r="B30" s="32"/>
      <c r="C30" s="32" t="s">
        <v>296</v>
      </c>
      <c r="D30" s="201" t="s">
        <v>297</v>
      </c>
      <c r="E30" s="201"/>
      <c r="F30" s="34">
        <v>0.5</v>
      </c>
      <c r="G30" s="170">
        <f>'LKE Pusat'!L101</f>
        <v>0.5</v>
      </c>
      <c r="H30" s="170">
        <f>'LKE Unit'!I70</f>
        <v>0.5</v>
      </c>
      <c r="I30" s="173">
        <f t="shared" si="0"/>
        <v>1</v>
      </c>
      <c r="K30" s="7"/>
    </row>
    <row r="31" spans="1:11" customFormat="1" x14ac:dyDescent="0.35">
      <c r="A31" s="46"/>
      <c r="B31" s="47" t="s">
        <v>67</v>
      </c>
      <c r="C31" s="48" t="s">
        <v>68</v>
      </c>
      <c r="D31" s="49"/>
      <c r="E31" s="50"/>
      <c r="F31" s="52">
        <v>6</v>
      </c>
      <c r="G31" s="29">
        <f>SUM(G32:G33)</f>
        <v>3</v>
      </c>
      <c r="H31" s="29">
        <f>SUM(H32:H33)</f>
        <v>3</v>
      </c>
      <c r="I31" s="29">
        <f t="shared" si="0"/>
        <v>6</v>
      </c>
      <c r="K31" s="52" t="str">
        <f>IF(I31=F31,"ok","err")</f>
        <v>ok</v>
      </c>
    </row>
    <row r="32" spans="1:11" customFormat="1" x14ac:dyDescent="0.35">
      <c r="A32" s="31"/>
      <c r="B32" s="32"/>
      <c r="C32" s="32">
        <v>1</v>
      </c>
      <c r="D32" s="201" t="s">
        <v>69</v>
      </c>
      <c r="E32" s="201"/>
      <c r="F32" s="34">
        <v>1</v>
      </c>
      <c r="G32" s="170">
        <f>'LKE Pusat'!L106</f>
        <v>1</v>
      </c>
      <c r="H32" s="170">
        <f>'LKE Unit'!I73</f>
        <v>1</v>
      </c>
      <c r="I32" s="173">
        <f t="shared" si="0"/>
        <v>2</v>
      </c>
      <c r="K32" s="7"/>
    </row>
    <row r="33" spans="1:11" customFormat="1" x14ac:dyDescent="0.35">
      <c r="A33" s="31"/>
      <c r="B33" s="32"/>
      <c r="C33" s="32">
        <v>2</v>
      </c>
      <c r="D33" s="201" t="s">
        <v>75</v>
      </c>
      <c r="E33" s="201"/>
      <c r="F33" s="34">
        <v>2</v>
      </c>
      <c r="G33" s="170">
        <f>'LKE Pusat'!L110</f>
        <v>2</v>
      </c>
      <c r="H33" s="170">
        <f>'LKE Unit'!I80</f>
        <v>2</v>
      </c>
      <c r="I33" s="173">
        <f t="shared" si="0"/>
        <v>4</v>
      </c>
      <c r="K33" s="7"/>
    </row>
    <row r="34" spans="1:11" customFormat="1" x14ac:dyDescent="0.35">
      <c r="A34" s="46"/>
      <c r="B34" s="47" t="s">
        <v>78</v>
      </c>
      <c r="C34" s="48" t="s">
        <v>79</v>
      </c>
      <c r="D34" s="49"/>
      <c r="E34" s="50"/>
      <c r="F34" s="52">
        <v>12</v>
      </c>
      <c r="G34" s="29">
        <f>SUM(G35:G41)</f>
        <v>6.75</v>
      </c>
      <c r="H34" s="29">
        <f>SUM(H35:H41)</f>
        <v>5.25</v>
      </c>
      <c r="I34" s="29">
        <f t="shared" si="0"/>
        <v>12</v>
      </c>
      <c r="K34" s="52" t="str">
        <f>IF(I34=F34,"ok","err")</f>
        <v>ok</v>
      </c>
    </row>
    <row r="35" spans="1:11" customFormat="1" x14ac:dyDescent="0.35">
      <c r="A35" s="31"/>
      <c r="B35" s="32"/>
      <c r="C35" s="32">
        <v>1</v>
      </c>
      <c r="D35" s="201" t="s">
        <v>321</v>
      </c>
      <c r="E35" s="201"/>
      <c r="F35" s="34">
        <v>0.75</v>
      </c>
      <c r="G35" s="170">
        <f>'LKE Pusat'!L116</f>
        <v>0.75</v>
      </c>
      <c r="H35" s="170">
        <f>'LKE Unit'!I85</f>
        <v>0.75</v>
      </c>
      <c r="I35" s="173">
        <f t="shared" si="0"/>
        <v>1.5</v>
      </c>
      <c r="K35" s="7"/>
    </row>
    <row r="36" spans="1:11" customFormat="1" x14ac:dyDescent="0.35">
      <c r="A36" s="31"/>
      <c r="B36" s="32"/>
      <c r="C36" s="32">
        <v>2</v>
      </c>
      <c r="D36" s="201" t="s">
        <v>332</v>
      </c>
      <c r="E36" s="201"/>
      <c r="F36" s="34">
        <v>0.75</v>
      </c>
      <c r="G36" s="170">
        <f>'LKE Pusat'!L128</f>
        <v>0.75</v>
      </c>
      <c r="H36" s="170">
        <f>'LKE Unit'!I102</f>
        <v>0.75</v>
      </c>
      <c r="I36" s="173">
        <f t="shared" si="0"/>
        <v>1.5</v>
      </c>
      <c r="K36" s="7"/>
    </row>
    <row r="37" spans="1:11" customFormat="1" x14ac:dyDescent="0.35">
      <c r="A37" s="31"/>
      <c r="B37" s="32"/>
      <c r="C37" s="32">
        <v>3</v>
      </c>
      <c r="D37" s="201" t="s">
        <v>98</v>
      </c>
      <c r="E37" s="201"/>
      <c r="F37" s="34">
        <v>1</v>
      </c>
      <c r="G37" s="170">
        <f>'LKE Pusat'!L131</f>
        <v>1</v>
      </c>
      <c r="H37" s="170">
        <f>'LKE Unit'!I109</f>
        <v>1</v>
      </c>
      <c r="I37" s="173">
        <f t="shared" si="0"/>
        <v>2</v>
      </c>
      <c r="K37" s="7"/>
    </row>
    <row r="38" spans="1:11" customFormat="1" x14ac:dyDescent="0.35">
      <c r="A38" s="31"/>
      <c r="B38" s="32"/>
      <c r="C38" s="32">
        <v>4</v>
      </c>
      <c r="D38" s="201" t="s">
        <v>355</v>
      </c>
      <c r="E38" s="201"/>
      <c r="F38" s="34">
        <v>0.75</v>
      </c>
      <c r="G38" s="170">
        <f>'LKE Pusat'!L133</f>
        <v>0.75</v>
      </c>
      <c r="H38" s="170">
        <f>'LKE Unit'!I118</f>
        <v>0.75</v>
      </c>
      <c r="I38" s="173">
        <f t="shared" si="0"/>
        <v>1.5</v>
      </c>
      <c r="K38" s="7"/>
    </row>
    <row r="39" spans="1:11" customFormat="1" x14ac:dyDescent="0.35">
      <c r="A39" s="31"/>
      <c r="B39" s="32"/>
      <c r="C39" s="32">
        <v>5</v>
      </c>
      <c r="D39" s="201" t="s">
        <v>364</v>
      </c>
      <c r="E39" s="201"/>
      <c r="F39" s="34">
        <v>0.75</v>
      </c>
      <c r="G39" s="170">
        <f>'LKE Pusat'!L139</f>
        <v>0.75</v>
      </c>
      <c r="H39" s="170">
        <f>'LKE Unit'!I120</f>
        <v>0.75</v>
      </c>
      <c r="I39" s="173">
        <f t="shared" si="0"/>
        <v>1.5</v>
      </c>
      <c r="K39" s="7"/>
    </row>
    <row r="40" spans="1:11" customFormat="1" x14ac:dyDescent="0.35">
      <c r="A40" s="31"/>
      <c r="B40" s="32"/>
      <c r="C40" s="32">
        <v>6</v>
      </c>
      <c r="D40" s="201" t="s">
        <v>373</v>
      </c>
      <c r="E40" s="201"/>
      <c r="F40" s="34">
        <v>1.25</v>
      </c>
      <c r="G40" s="170">
        <f>'LKE Pusat'!L141</f>
        <v>1.25</v>
      </c>
      <c r="H40" s="170">
        <f>'LKE Unit'!I125</f>
        <v>1.25</v>
      </c>
      <c r="I40" s="173">
        <f t="shared" si="0"/>
        <v>2.5</v>
      </c>
      <c r="K40" s="7"/>
    </row>
    <row r="41" spans="1:11" customFormat="1" x14ac:dyDescent="0.35">
      <c r="A41" s="31"/>
      <c r="B41" s="32"/>
      <c r="C41" s="32">
        <v>7</v>
      </c>
      <c r="D41" s="201" t="s">
        <v>382</v>
      </c>
      <c r="E41" s="201"/>
      <c r="F41" s="34">
        <v>1.5</v>
      </c>
      <c r="G41" s="170">
        <f>'LKE Pusat'!L146</f>
        <v>1.5</v>
      </c>
      <c r="H41" s="194"/>
      <c r="I41" s="173">
        <f t="shared" si="0"/>
        <v>1.5</v>
      </c>
      <c r="K41" s="7"/>
    </row>
    <row r="42" spans="1:11" customFormat="1" x14ac:dyDescent="0.35">
      <c r="A42" s="46"/>
      <c r="B42" s="47" t="s">
        <v>108</v>
      </c>
      <c r="C42" s="48" t="s">
        <v>109</v>
      </c>
      <c r="D42" s="49"/>
      <c r="E42" s="50"/>
      <c r="F42" s="52">
        <v>6</v>
      </c>
      <c r="G42" s="29">
        <f>SUM(G43:G47)</f>
        <v>1.5</v>
      </c>
      <c r="H42" s="29">
        <f>SUM(H43:H47)</f>
        <v>4.5</v>
      </c>
      <c r="I42" s="29">
        <f t="shared" si="0"/>
        <v>6</v>
      </c>
      <c r="K42" s="52" t="str">
        <f>IF(I42=F42,"ok","err")</f>
        <v>ok</v>
      </c>
    </row>
    <row r="43" spans="1:11" customFormat="1" x14ac:dyDescent="0.35">
      <c r="A43" s="31"/>
      <c r="B43" s="32"/>
      <c r="C43" s="32">
        <v>1</v>
      </c>
      <c r="D43" s="201" t="s">
        <v>110</v>
      </c>
      <c r="E43" s="201"/>
      <c r="F43" s="34">
        <v>0.5</v>
      </c>
      <c r="G43" s="170">
        <f>'LKE Pusat'!L153</f>
        <v>0.5</v>
      </c>
      <c r="H43" s="170">
        <f>'LKE Unit'!I129</f>
        <v>0.5</v>
      </c>
      <c r="I43" s="173">
        <f t="shared" si="0"/>
        <v>1</v>
      </c>
      <c r="K43" s="7"/>
    </row>
    <row r="44" spans="1:11" customFormat="1" x14ac:dyDescent="0.35">
      <c r="A44" s="31"/>
      <c r="B44" s="32"/>
      <c r="C44" s="32">
        <v>2</v>
      </c>
      <c r="D44" s="201" t="s">
        <v>121</v>
      </c>
      <c r="E44" s="201"/>
      <c r="F44" s="34">
        <v>0.5</v>
      </c>
      <c r="G44" s="170">
        <f>'LKE Pusat'!L155</f>
        <v>0.5</v>
      </c>
      <c r="H44" s="170">
        <f>'LKE Unit'!I135</f>
        <v>0.5</v>
      </c>
      <c r="I44" s="173">
        <f t="shared" si="0"/>
        <v>1</v>
      </c>
      <c r="K44" s="7"/>
    </row>
    <row r="45" spans="1:11" customFormat="1" x14ac:dyDescent="0.35">
      <c r="A45" s="31"/>
      <c r="B45" s="32"/>
      <c r="C45" s="32">
        <v>3</v>
      </c>
      <c r="D45" s="201" t="s">
        <v>129</v>
      </c>
      <c r="E45" s="201"/>
      <c r="F45" s="34">
        <v>0</v>
      </c>
      <c r="G45" s="170">
        <f>'LKE Pusat'!L161</f>
        <v>0</v>
      </c>
      <c r="H45" s="170">
        <f>'LKE Unit'!I141</f>
        <v>1.5</v>
      </c>
      <c r="I45" s="173">
        <f t="shared" si="0"/>
        <v>1.5</v>
      </c>
      <c r="K45" s="7"/>
    </row>
    <row r="46" spans="1:11" customFormat="1" x14ac:dyDescent="0.35">
      <c r="A46" s="31"/>
      <c r="B46" s="32"/>
      <c r="C46" s="32">
        <v>4</v>
      </c>
      <c r="D46" s="201" t="s">
        <v>135</v>
      </c>
      <c r="E46" s="201"/>
      <c r="F46" s="34">
        <v>0</v>
      </c>
      <c r="G46" s="170">
        <f>'LKE Pusat'!L162</f>
        <v>0</v>
      </c>
      <c r="H46" s="170">
        <f>'LKE Unit'!I147</f>
        <v>1.5</v>
      </c>
      <c r="I46" s="173">
        <f t="shared" si="0"/>
        <v>1.5</v>
      </c>
      <c r="K46" s="7"/>
    </row>
    <row r="47" spans="1:11" customFormat="1" x14ac:dyDescent="0.35">
      <c r="A47" s="31"/>
      <c r="B47" s="32"/>
      <c r="C47" s="32">
        <v>5</v>
      </c>
      <c r="D47" s="201" t="s">
        <v>140</v>
      </c>
      <c r="E47" s="201"/>
      <c r="F47" s="34">
        <v>0.5</v>
      </c>
      <c r="G47" s="170">
        <f>'LKE Pusat'!L163</f>
        <v>0.5</v>
      </c>
      <c r="H47" s="170">
        <f>'LKE Unit'!I151</f>
        <v>0.5</v>
      </c>
      <c r="I47" s="173">
        <f t="shared" si="0"/>
        <v>1</v>
      </c>
      <c r="K47" s="7"/>
    </row>
    <row r="48" spans="1:11" x14ac:dyDescent="0.35">
      <c r="A48" s="204" t="s">
        <v>141</v>
      </c>
      <c r="B48" s="204"/>
      <c r="C48" s="204"/>
      <c r="D48" s="204"/>
      <c r="E48" s="204"/>
      <c r="F48" s="83"/>
      <c r="G48" s="84"/>
      <c r="H48" s="84"/>
      <c r="I48" s="117">
        <f>SUM(I6,I11,I14,I17,I22,I31,I34,I42)</f>
        <v>60</v>
      </c>
    </row>
    <row r="49" spans="1:11" x14ac:dyDescent="0.35">
      <c r="A49" s="88"/>
      <c r="B49" s="89"/>
      <c r="C49" s="88"/>
      <c r="D49" s="88"/>
      <c r="E49" s="90"/>
      <c r="F49" s="92"/>
      <c r="G49" s="90"/>
      <c r="H49" s="90"/>
      <c r="I49" s="93"/>
    </row>
    <row r="50" spans="1:11" x14ac:dyDescent="0.35">
      <c r="A50" s="88"/>
      <c r="B50" s="89"/>
      <c r="C50" s="88"/>
      <c r="D50" s="88"/>
      <c r="E50" s="90"/>
      <c r="F50" s="92"/>
      <c r="G50" s="90"/>
      <c r="H50" s="90"/>
      <c r="I50" s="93"/>
    </row>
    <row r="51" spans="1:11" x14ac:dyDescent="0.35">
      <c r="A51" s="95" t="s">
        <v>409</v>
      </c>
      <c r="B51" s="96" t="s">
        <v>410</v>
      </c>
      <c r="C51" s="97"/>
      <c r="D51" s="97"/>
      <c r="E51" s="98"/>
      <c r="F51" s="99"/>
      <c r="G51" s="98"/>
      <c r="H51" s="98"/>
      <c r="I51" s="100"/>
    </row>
    <row r="52" spans="1:11" x14ac:dyDescent="0.35">
      <c r="A52" s="46"/>
      <c r="B52" s="47" t="s">
        <v>5</v>
      </c>
      <c r="C52" s="46" t="s">
        <v>411</v>
      </c>
      <c r="D52" s="46"/>
      <c r="E52" s="102"/>
      <c r="F52" s="52">
        <v>20</v>
      </c>
      <c r="G52" s="102"/>
      <c r="H52" s="102"/>
      <c r="I52" s="53">
        <f>SUM(I53:I54)</f>
        <v>20</v>
      </c>
      <c r="K52" s="52" t="str">
        <f>IF(I52=SUM(I53:I54),"ok","err")</f>
        <v>ok</v>
      </c>
    </row>
    <row r="53" spans="1:11" x14ac:dyDescent="0.35">
      <c r="A53" s="31"/>
      <c r="B53" s="32"/>
      <c r="C53" s="32">
        <v>1</v>
      </c>
      <c r="D53" s="31" t="s">
        <v>412</v>
      </c>
      <c r="E53" s="61"/>
      <c r="F53" s="34">
        <v>14</v>
      </c>
      <c r="G53" s="170">
        <f>'LKE Pusat'!L172</f>
        <v>14</v>
      </c>
      <c r="H53" s="167" t="s">
        <v>468</v>
      </c>
      <c r="I53" s="172">
        <f>G53</f>
        <v>14</v>
      </c>
      <c r="K53" s="7"/>
    </row>
    <row r="54" spans="1:11" x14ac:dyDescent="0.35">
      <c r="A54" s="31"/>
      <c r="B54" s="32"/>
      <c r="C54" s="32">
        <v>2</v>
      </c>
      <c r="D54" s="31" t="s">
        <v>415</v>
      </c>
      <c r="E54" s="61"/>
      <c r="F54" s="34">
        <v>6</v>
      </c>
      <c r="G54" s="170">
        <f>'LKE Pusat'!L173</f>
        <v>6</v>
      </c>
      <c r="H54" s="167" t="s">
        <v>468</v>
      </c>
      <c r="I54" s="172">
        <f>G54</f>
        <v>6</v>
      </c>
      <c r="K54" s="7"/>
    </row>
    <row r="55" spans="1:11" x14ac:dyDescent="0.35">
      <c r="A55" s="37"/>
      <c r="B55" s="38"/>
      <c r="C55" s="107"/>
      <c r="D55" s="107"/>
      <c r="E55" s="57"/>
      <c r="F55" s="8"/>
      <c r="G55" s="109"/>
      <c r="H55" s="66"/>
      <c r="I55" s="66"/>
      <c r="K55" s="7"/>
    </row>
    <row r="56" spans="1:11" x14ac:dyDescent="0.35">
      <c r="A56" s="46"/>
      <c r="B56" s="47" t="s">
        <v>19</v>
      </c>
      <c r="C56" s="46" t="s">
        <v>418</v>
      </c>
      <c r="D56" s="46"/>
      <c r="E56" s="102"/>
      <c r="F56" s="52">
        <v>10</v>
      </c>
      <c r="G56" s="102"/>
      <c r="H56" s="102"/>
      <c r="I56" s="110">
        <f>SUM(I57:I58)</f>
        <v>10</v>
      </c>
      <c r="K56" s="52" t="str">
        <f>IF(I56=SUM(I57:I58),"ok","err")</f>
        <v>ok</v>
      </c>
    </row>
    <row r="57" spans="1:11" x14ac:dyDescent="0.35">
      <c r="A57" s="31"/>
      <c r="B57" s="32"/>
      <c r="C57" s="32">
        <v>1</v>
      </c>
      <c r="D57" s="31" t="s">
        <v>419</v>
      </c>
      <c r="E57" s="111"/>
      <c r="F57" s="34">
        <v>7</v>
      </c>
      <c r="G57" s="170">
        <f>'LKE Pusat'!L176</f>
        <v>7</v>
      </c>
      <c r="H57" s="167" t="s">
        <v>468</v>
      </c>
      <c r="I57" s="172">
        <f>G57</f>
        <v>7</v>
      </c>
      <c r="K57" s="7"/>
    </row>
    <row r="58" spans="1:11" x14ac:dyDescent="0.35">
      <c r="A58" s="31"/>
      <c r="B58" s="32"/>
      <c r="C58" s="32">
        <v>2</v>
      </c>
      <c r="D58" s="31" t="s">
        <v>422</v>
      </c>
      <c r="E58" s="111"/>
      <c r="F58" s="34">
        <v>3</v>
      </c>
      <c r="G58" s="170">
        <f>'LKE Pusat'!L177</f>
        <v>3</v>
      </c>
      <c r="H58" s="167" t="s">
        <v>468</v>
      </c>
      <c r="I58" s="172">
        <f>G58</f>
        <v>3</v>
      </c>
      <c r="K58" s="7"/>
    </row>
    <row r="59" spans="1:11" x14ac:dyDescent="0.35">
      <c r="A59" s="37"/>
      <c r="B59" s="38"/>
      <c r="C59" s="107"/>
      <c r="D59" s="107"/>
      <c r="E59" s="57"/>
      <c r="F59" s="8"/>
      <c r="G59" s="109"/>
      <c r="H59" s="66"/>
      <c r="I59" s="66"/>
      <c r="K59" s="7"/>
    </row>
    <row r="60" spans="1:11" x14ac:dyDescent="0.35">
      <c r="A60" s="46"/>
      <c r="B60" s="47" t="s">
        <v>23</v>
      </c>
      <c r="C60" s="46" t="s">
        <v>425</v>
      </c>
      <c r="D60" s="46"/>
      <c r="E60" s="102"/>
      <c r="F60" s="52">
        <v>10</v>
      </c>
      <c r="G60" s="102"/>
      <c r="H60" s="102"/>
      <c r="I60" s="110">
        <f>SUM(I61)</f>
        <v>10</v>
      </c>
      <c r="K60" s="52" t="str">
        <f>IF(I60=SUM(I61),"ok","err")</f>
        <v>ok</v>
      </c>
    </row>
    <row r="61" spans="1:11" x14ac:dyDescent="0.35">
      <c r="A61" s="31"/>
      <c r="B61" s="32"/>
      <c r="C61" s="32">
        <v>1</v>
      </c>
      <c r="D61" s="31" t="s">
        <v>426</v>
      </c>
      <c r="E61" s="61"/>
      <c r="F61" s="34">
        <v>10</v>
      </c>
      <c r="G61" s="170">
        <f>'LKE Pusat'!L180</f>
        <v>10</v>
      </c>
      <c r="H61" s="167" t="s">
        <v>468</v>
      </c>
      <c r="I61" s="172">
        <f>G61</f>
        <v>10</v>
      </c>
      <c r="K61" s="7"/>
    </row>
    <row r="62" spans="1:11" x14ac:dyDescent="0.35">
      <c r="A62" s="37"/>
      <c r="B62" s="38"/>
      <c r="C62" s="107"/>
      <c r="D62" s="107"/>
      <c r="E62" s="3"/>
      <c r="F62" s="8"/>
      <c r="G62" s="109"/>
      <c r="H62" s="7"/>
      <c r="I62" s="7"/>
    </row>
    <row r="63" spans="1:11" x14ac:dyDescent="0.35">
      <c r="A63" s="205" t="s">
        <v>428</v>
      </c>
      <c r="B63" s="205"/>
      <c r="C63" s="205"/>
      <c r="D63" s="205"/>
      <c r="E63" s="205"/>
      <c r="F63" s="116">
        <v>40</v>
      </c>
      <c r="G63" s="98"/>
      <c r="H63" s="98"/>
      <c r="I63" s="168">
        <f>SUM(I52,I56,I60)</f>
        <v>40</v>
      </c>
    </row>
    <row r="64" spans="1:11" x14ac:dyDescent="0.35">
      <c r="A64" s="118"/>
      <c r="B64" s="119"/>
      <c r="C64" s="118"/>
      <c r="D64" s="118"/>
      <c r="E64" s="120"/>
      <c r="F64" s="121"/>
      <c r="G64" s="109"/>
      <c r="H64" s="7"/>
      <c r="I64" s="7"/>
    </row>
    <row r="65" spans="1:9" x14ac:dyDescent="0.35">
      <c r="A65" s="206" t="s">
        <v>429</v>
      </c>
      <c r="B65" s="206"/>
      <c r="C65" s="206"/>
      <c r="D65" s="206"/>
      <c r="E65" s="206"/>
      <c r="F65" s="123">
        <v>100</v>
      </c>
      <c r="G65" s="124"/>
      <c r="H65" s="124"/>
      <c r="I65" s="123">
        <f>SUM(I48,I63)</f>
        <v>100</v>
      </c>
    </row>
  </sheetData>
  <autoFilter ref="A2:I48" xr:uid="{3AB70286-2C4B-4A42-9BF3-4FA65AC33448}"/>
  <mergeCells count="39">
    <mergeCell ref="D47:E47"/>
    <mergeCell ref="A48:E48"/>
    <mergeCell ref="A63:E63"/>
    <mergeCell ref="A65:E65"/>
    <mergeCell ref="G3:H3"/>
    <mergeCell ref="D45:E45"/>
    <mergeCell ref="D46:E46"/>
    <mergeCell ref="D25:E25"/>
    <mergeCell ref="D26:E26"/>
    <mergeCell ref="D27:E27"/>
    <mergeCell ref="D28:E28"/>
    <mergeCell ref="D12:E12"/>
    <mergeCell ref="D13:E13"/>
    <mergeCell ref="D18:E18"/>
    <mergeCell ref="D19:E19"/>
    <mergeCell ref="D20:E20"/>
    <mergeCell ref="I3:I4"/>
    <mergeCell ref="D40:E40"/>
    <mergeCell ref="D41:E41"/>
    <mergeCell ref="D43:E43"/>
    <mergeCell ref="D44:E44"/>
    <mergeCell ref="D36:E36"/>
    <mergeCell ref="D37:E37"/>
    <mergeCell ref="D38:E38"/>
    <mergeCell ref="D39:E39"/>
    <mergeCell ref="D29:E29"/>
    <mergeCell ref="D30:E30"/>
    <mergeCell ref="D32:E32"/>
    <mergeCell ref="D33:E33"/>
    <mergeCell ref="D35:E35"/>
    <mergeCell ref="D23:E23"/>
    <mergeCell ref="D24:E24"/>
    <mergeCell ref="A3:E3"/>
    <mergeCell ref="B5:E5"/>
    <mergeCell ref="D21:E21"/>
    <mergeCell ref="D7:E7"/>
    <mergeCell ref="D8:E8"/>
    <mergeCell ref="D9:E9"/>
    <mergeCell ref="D10:E10"/>
  </mergeCells>
  <dataValidations count="1">
    <dataValidation type="decimal" allowBlank="1" showInputMessage="1" showErrorMessage="1" sqref="I53:I54 I57:I58 I61" xr:uid="{513EBE3D-A419-4368-A76E-CC29B4C099A2}">
      <formula1>0</formula1>
      <formula2>100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0A3FE-CCFC-4707-8D23-A139E9C1226C}">
  <sheetPr>
    <tabColor rgb="FF92D050"/>
  </sheetPr>
  <dimension ref="A1:P155"/>
  <sheetViews>
    <sheetView workbookViewId="0">
      <selection sqref="A1:XFD1048576"/>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7.6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2.5"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58" x14ac:dyDescent="0.35">
      <c r="A19" s="37"/>
      <c r="B19" s="38"/>
      <c r="C19" s="38"/>
      <c r="D19" s="4" t="s">
        <v>185</v>
      </c>
      <c r="E19" s="3" t="s">
        <v>186</v>
      </c>
      <c r="F19" s="6" t="s">
        <v>150</v>
      </c>
      <c r="G19" s="7"/>
      <c r="H19" s="8"/>
      <c r="I19" s="3" t="s">
        <v>187</v>
      </c>
      <c r="J19" s="8"/>
      <c r="K19" s="6" t="s">
        <v>162</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16"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16"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87"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87"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230</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3" t="s">
        <v>231</v>
      </c>
      <c r="F49" s="6" t="s">
        <v>150</v>
      </c>
      <c r="G49" s="7"/>
      <c r="H49" s="8"/>
      <c r="I49" s="3"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43.5" x14ac:dyDescent="0.35">
      <c r="A51" s="37"/>
      <c r="B51" s="38"/>
      <c r="C51" s="38"/>
      <c r="D51" s="4" t="s">
        <v>185</v>
      </c>
      <c r="E51" s="3" t="s">
        <v>444</v>
      </c>
      <c r="F51" s="6"/>
      <c r="G51" s="7"/>
      <c r="H51" s="8"/>
      <c r="I51" s="3"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3"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3"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3" t="s">
        <v>277</v>
      </c>
      <c r="J61" s="40"/>
      <c r="K61" s="6" t="s">
        <v>162</v>
      </c>
      <c r="L61" s="39" t="s">
        <v>437</v>
      </c>
      <c r="M61" s="6">
        <f t="shared" si="4"/>
        <v>1</v>
      </c>
      <c r="N61" s="40"/>
      <c r="P61" s="45"/>
    </row>
    <row r="62" spans="1:16" customFormat="1" ht="43.5" x14ac:dyDescent="0.35">
      <c r="A62" s="37"/>
      <c r="B62" s="38"/>
      <c r="C62" s="38"/>
      <c r="D62" s="4" t="s">
        <v>13</v>
      </c>
      <c r="E62" s="3" t="s">
        <v>278</v>
      </c>
      <c r="F62" s="6" t="s">
        <v>150</v>
      </c>
      <c r="G62" s="7"/>
      <c r="H62" s="8"/>
      <c r="I62" s="3" t="s">
        <v>279</v>
      </c>
      <c r="J62" s="40"/>
      <c r="K62" s="6" t="s">
        <v>162</v>
      </c>
      <c r="L62" s="39" t="s">
        <v>437</v>
      </c>
      <c r="M62" s="6">
        <f t="shared" si="4"/>
        <v>1</v>
      </c>
      <c r="N62" s="40"/>
      <c r="P62" s="39"/>
    </row>
    <row r="63" spans="1:16" customFormat="1" ht="116"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3" t="s">
        <v>309</v>
      </c>
      <c r="F76" s="6" t="s">
        <v>150</v>
      </c>
      <c r="G76" s="7"/>
      <c r="H76" s="8"/>
      <c r="I76" s="3"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3" t="s">
        <v>74</v>
      </c>
      <c r="F79" s="6"/>
      <c r="G79" s="7"/>
      <c r="H79" s="8"/>
      <c r="I79" s="2" t="s">
        <v>154</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3" t="s">
        <v>320</v>
      </c>
      <c r="J82" s="40"/>
      <c r="K82" s="6" t="s">
        <v>162</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43.5"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43.5"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3" t="s">
        <v>336</v>
      </c>
      <c r="J104" s="40"/>
      <c r="K104" s="6" t="s">
        <v>161</v>
      </c>
      <c r="L104" s="72" t="s">
        <v>437</v>
      </c>
      <c r="M104" s="6">
        <f t="shared" si="6"/>
        <v>1</v>
      </c>
      <c r="N104" s="40"/>
      <c r="P104" s="72"/>
    </row>
    <row r="105" spans="1:16" customFormat="1" ht="116" x14ac:dyDescent="0.35">
      <c r="A105" s="37"/>
      <c r="B105" s="38"/>
      <c r="C105" s="38"/>
      <c r="D105" s="4" t="s">
        <v>12</v>
      </c>
      <c r="E105" s="3" t="s">
        <v>337</v>
      </c>
      <c r="F105" s="6" t="s">
        <v>150</v>
      </c>
      <c r="G105" s="7"/>
      <c r="H105" s="8"/>
      <c r="I105" s="3" t="s">
        <v>338</v>
      </c>
      <c r="J105" s="40"/>
      <c r="K105" s="6" t="s">
        <v>161</v>
      </c>
      <c r="L105" s="72" t="s">
        <v>437</v>
      </c>
      <c r="M105" s="6">
        <f t="shared" si="6"/>
        <v>1</v>
      </c>
      <c r="N105" s="40"/>
      <c r="P105" s="72"/>
    </row>
    <row r="106" spans="1:16" customFormat="1" ht="72.5" x14ac:dyDescent="0.35">
      <c r="A106" s="37"/>
      <c r="B106" s="38"/>
      <c r="C106" s="38"/>
      <c r="D106" s="4" t="s">
        <v>13</v>
      </c>
      <c r="E106" s="3" t="s">
        <v>339</v>
      </c>
      <c r="F106" s="6" t="s">
        <v>150</v>
      </c>
      <c r="G106" s="7"/>
      <c r="H106" s="8"/>
      <c r="I106" s="3" t="s">
        <v>340</v>
      </c>
      <c r="J106" s="40"/>
      <c r="K106" s="6" t="s">
        <v>161</v>
      </c>
      <c r="L106" s="72" t="s">
        <v>437</v>
      </c>
      <c r="M106" s="6">
        <f t="shared" si="6"/>
        <v>1</v>
      </c>
      <c r="N106" s="40"/>
      <c r="P106" s="72"/>
    </row>
    <row r="107" spans="1:16" customFormat="1" ht="43.5"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58"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58"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72.5"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3" priority="1" operator="containsText" text="Dihapus">
      <formula>NOT(ISERROR(SEARCH("Dihapus",E32)))</formula>
    </cfRule>
  </conditionalFormatting>
  <dataValidations count="6">
    <dataValidation type="list" allowBlank="1" showInputMessage="1" showErrorMessage="1" sqref="M93:M95 M113:M115 M97:M101 M91" xr:uid="{20213991-7213-465B-B8F8-DF30277D7B59}">
      <formula1>"-"</formula1>
    </dataValidation>
    <dataValidation type="list" allowBlank="1" showInputMessage="1" showErrorMessage="1" sqref="L65 L139 L14 L81:L83 L54:L55 L150 L40:L41 L68 L108 L10:L11 L110:L111 L121 L124 L58:L63 L43 L131:L132 L136 L145 L153 L74:L79 L17:L20 L22:L23 L48:L50 L36:L38" xr:uid="{5DF9E689-2A43-46C7-9B49-E12EB478B3EF}">
      <formula1>"A,B,C,D"</formula1>
    </dataValidation>
    <dataValidation type="list" allowBlank="1" showInputMessage="1" showErrorMessage="1" sqref="L9 L143 L123 L154 L66 L103:L107 L31 L44:L45 L51 L86 L116 L148 L15 L126 L133:L134 L137:L138 L146 L119 L26:L27" xr:uid="{BA59CE87-D1F7-4876-B8CD-EF7AA8B889D4}">
      <formula1>"A,B,C"</formula1>
    </dataValidation>
    <dataValidation type="list" allowBlank="1" showInputMessage="1" showErrorMessage="1" sqref="L144 L149 L140 L71 L152 L142 L13 L87:L89 L32 L117 L122 L130" xr:uid="{1D303E17-49A3-4A24-A149-6B344A9B2DDC}">
      <formula1>"Ya,Tidak"</formula1>
    </dataValidation>
    <dataValidation type="list" allowBlank="1" showInputMessage="1" showErrorMessage="1" sqref="L69" xr:uid="{04EC986E-E545-4C73-98E0-4D08B8F411E1}">
      <formula1>"A,B,C,D,E"</formula1>
    </dataValidation>
    <dataValidation type="whole" operator="greaterThanOrEqual" allowBlank="1" showInputMessage="1" showErrorMessage="1" sqref="L113:L115" xr:uid="{9774F2EF-A2FF-4594-A90C-B71C3049E049}">
      <formula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507F-B054-470E-83C7-EB2ABF64D539}">
  <sheetPr>
    <tabColor rgb="FF92D050"/>
  </sheetPr>
  <dimension ref="A1:P155"/>
  <sheetViews>
    <sheetView workbookViewId="0">
      <selection sqref="A1:XFD1048576"/>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7.6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2.5"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58" x14ac:dyDescent="0.35">
      <c r="A19" s="37"/>
      <c r="B19" s="38"/>
      <c r="C19" s="38"/>
      <c r="D19" s="4" t="s">
        <v>185</v>
      </c>
      <c r="E19" s="3" t="s">
        <v>186</v>
      </c>
      <c r="F19" s="6" t="s">
        <v>150</v>
      </c>
      <c r="G19" s="7"/>
      <c r="H19" s="8"/>
      <c r="I19" s="3" t="s">
        <v>187</v>
      </c>
      <c r="J19" s="8"/>
      <c r="K19" s="6" t="s">
        <v>162</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16"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16"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87"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87"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230</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3" t="s">
        <v>231</v>
      </c>
      <c r="F49" s="6" t="s">
        <v>150</v>
      </c>
      <c r="G49" s="7"/>
      <c r="H49" s="8"/>
      <c r="I49" s="3"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43.5" x14ac:dyDescent="0.35">
      <c r="A51" s="37"/>
      <c r="B51" s="38"/>
      <c r="C51" s="38"/>
      <c r="D51" s="4" t="s">
        <v>185</v>
      </c>
      <c r="E51" s="3" t="s">
        <v>444</v>
      </c>
      <c r="F51" s="6"/>
      <c r="G51" s="7"/>
      <c r="H51" s="8"/>
      <c r="I51" s="3"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3"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3"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3" t="s">
        <v>277</v>
      </c>
      <c r="J61" s="40"/>
      <c r="K61" s="6" t="s">
        <v>162</v>
      </c>
      <c r="L61" s="39" t="s">
        <v>437</v>
      </c>
      <c r="M61" s="6">
        <f t="shared" si="4"/>
        <v>1</v>
      </c>
      <c r="N61" s="40"/>
      <c r="P61" s="45"/>
    </row>
    <row r="62" spans="1:16" customFormat="1" ht="43.5" x14ac:dyDescent="0.35">
      <c r="A62" s="37"/>
      <c r="B62" s="38"/>
      <c r="C62" s="38"/>
      <c r="D62" s="4" t="s">
        <v>13</v>
      </c>
      <c r="E62" s="3" t="s">
        <v>278</v>
      </c>
      <c r="F62" s="6" t="s">
        <v>150</v>
      </c>
      <c r="G62" s="7"/>
      <c r="H62" s="8"/>
      <c r="I62" s="3" t="s">
        <v>279</v>
      </c>
      <c r="J62" s="40"/>
      <c r="K62" s="6" t="s">
        <v>162</v>
      </c>
      <c r="L62" s="39" t="s">
        <v>437</v>
      </c>
      <c r="M62" s="6">
        <f t="shared" si="4"/>
        <v>1</v>
      </c>
      <c r="N62" s="40"/>
      <c r="P62" s="39"/>
    </row>
    <row r="63" spans="1:16" customFormat="1" ht="116"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3" t="s">
        <v>309</v>
      </c>
      <c r="F76" s="6" t="s">
        <v>150</v>
      </c>
      <c r="G76" s="7"/>
      <c r="H76" s="8"/>
      <c r="I76" s="3"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3" t="s">
        <v>74</v>
      </c>
      <c r="F79" s="6"/>
      <c r="G79" s="7"/>
      <c r="H79" s="8"/>
      <c r="I79" s="2" t="s">
        <v>154</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3" t="s">
        <v>320</v>
      </c>
      <c r="J82" s="40"/>
      <c r="K82" s="6" t="s">
        <v>162</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43.5"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43.5"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3" t="s">
        <v>336</v>
      </c>
      <c r="J104" s="40"/>
      <c r="K104" s="6" t="s">
        <v>161</v>
      </c>
      <c r="L104" s="72" t="s">
        <v>437</v>
      </c>
      <c r="M104" s="6">
        <f t="shared" si="6"/>
        <v>1</v>
      </c>
      <c r="N104" s="40"/>
      <c r="P104" s="72"/>
    </row>
    <row r="105" spans="1:16" customFormat="1" ht="116" x14ac:dyDescent="0.35">
      <c r="A105" s="37"/>
      <c r="B105" s="38"/>
      <c r="C105" s="38"/>
      <c r="D105" s="4" t="s">
        <v>12</v>
      </c>
      <c r="E105" s="3" t="s">
        <v>337</v>
      </c>
      <c r="F105" s="6" t="s">
        <v>150</v>
      </c>
      <c r="G105" s="7"/>
      <c r="H105" s="8"/>
      <c r="I105" s="3" t="s">
        <v>338</v>
      </c>
      <c r="J105" s="40"/>
      <c r="K105" s="6" t="s">
        <v>161</v>
      </c>
      <c r="L105" s="72" t="s">
        <v>437</v>
      </c>
      <c r="M105" s="6">
        <f t="shared" si="6"/>
        <v>1</v>
      </c>
      <c r="N105" s="40"/>
      <c r="P105" s="72"/>
    </row>
    <row r="106" spans="1:16" customFormat="1" ht="72.5" x14ac:dyDescent="0.35">
      <c r="A106" s="37"/>
      <c r="B106" s="38"/>
      <c r="C106" s="38"/>
      <c r="D106" s="4" t="s">
        <v>13</v>
      </c>
      <c r="E106" s="3" t="s">
        <v>339</v>
      </c>
      <c r="F106" s="6" t="s">
        <v>150</v>
      </c>
      <c r="G106" s="7"/>
      <c r="H106" s="8"/>
      <c r="I106" s="3" t="s">
        <v>340</v>
      </c>
      <c r="J106" s="40"/>
      <c r="K106" s="6" t="s">
        <v>161</v>
      </c>
      <c r="L106" s="72" t="s">
        <v>437</v>
      </c>
      <c r="M106" s="6">
        <f t="shared" si="6"/>
        <v>1</v>
      </c>
      <c r="N106" s="40"/>
      <c r="P106" s="72"/>
    </row>
    <row r="107" spans="1:16" customFormat="1" ht="43.5"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58"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58"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72.5"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2" priority="1" operator="containsText" text="Dihapus">
      <formula>NOT(ISERROR(SEARCH("Dihapus",E32)))</formula>
    </cfRule>
  </conditionalFormatting>
  <dataValidations count="6">
    <dataValidation type="list" allowBlank="1" showInputMessage="1" showErrorMessage="1" sqref="M93:M95 M113:M115 M97:M101 M91" xr:uid="{972B167E-E03A-4D03-BAB8-44484BBB6256}">
      <formula1>"-"</formula1>
    </dataValidation>
    <dataValidation type="list" allowBlank="1" showInputMessage="1" showErrorMessage="1" sqref="L65 L139 L14 L81:L83 L54:L55 L150 L40:L41 L68 L108 L10:L11 L110:L111 L121 L124 L58:L63 L43 L131:L132 L136 L145 L153 L74:L79 L17:L20 L22:L23 L48:L50 L36:L38" xr:uid="{360F244F-12D8-4883-8BEC-0A32E7E1D27D}">
      <formula1>"A,B,C,D"</formula1>
    </dataValidation>
    <dataValidation type="list" allowBlank="1" showInputMessage="1" showErrorMessage="1" sqref="L9 L143 L123 L154 L66 L103:L107 L31 L44:L45 L51 L86 L116 L148 L15 L126 L133:L134 L137:L138 L146 L119 L26:L27" xr:uid="{025E7571-D1B3-4171-9DCA-6728FF1B4551}">
      <formula1>"A,B,C"</formula1>
    </dataValidation>
    <dataValidation type="list" allowBlank="1" showInputMessage="1" showErrorMessage="1" sqref="L144 L149 L140 L71 L152 L142 L13 L87:L89 L32 L117 L122 L130" xr:uid="{3F473477-42D3-42E7-B666-63BB1949DBCD}">
      <formula1>"Ya,Tidak"</formula1>
    </dataValidation>
    <dataValidation type="list" allowBlank="1" showInputMessage="1" showErrorMessage="1" sqref="L69" xr:uid="{4ED6628E-7634-4996-8FBF-5E3FFB438F1D}">
      <formula1>"A,B,C,D,E"</formula1>
    </dataValidation>
    <dataValidation type="whole" operator="greaterThanOrEqual" allowBlank="1" showInputMessage="1" showErrorMessage="1" sqref="L113:L115" xr:uid="{18181BEE-2214-46F3-97C0-DBCFF76BD590}">
      <formula1>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FD23A-6218-45D4-8DCB-4FAAD9751FA2}">
  <sheetPr>
    <tabColor rgb="FF92D050"/>
  </sheetPr>
  <dimension ref="A1:P155"/>
  <sheetViews>
    <sheetView workbookViewId="0">
      <selection sqref="A1:XFD1048576"/>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7.6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2.5"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58" x14ac:dyDescent="0.35">
      <c r="A19" s="37"/>
      <c r="B19" s="38"/>
      <c r="C19" s="38"/>
      <c r="D19" s="4" t="s">
        <v>185</v>
      </c>
      <c r="E19" s="3" t="s">
        <v>186</v>
      </c>
      <c r="F19" s="6" t="s">
        <v>150</v>
      </c>
      <c r="G19" s="7"/>
      <c r="H19" s="8"/>
      <c r="I19" s="3" t="s">
        <v>187</v>
      </c>
      <c r="J19" s="8"/>
      <c r="K19" s="6" t="s">
        <v>162</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16"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16"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87"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87"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230</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3" t="s">
        <v>231</v>
      </c>
      <c r="F49" s="6" t="s">
        <v>150</v>
      </c>
      <c r="G49" s="7"/>
      <c r="H49" s="8"/>
      <c r="I49" s="3"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43.5" x14ac:dyDescent="0.35">
      <c r="A51" s="37"/>
      <c r="B51" s="38"/>
      <c r="C51" s="38"/>
      <c r="D51" s="4" t="s">
        <v>185</v>
      </c>
      <c r="E51" s="3" t="s">
        <v>444</v>
      </c>
      <c r="F51" s="6"/>
      <c r="G51" s="7"/>
      <c r="H51" s="8"/>
      <c r="I51" s="3"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3"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3"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3" t="s">
        <v>277</v>
      </c>
      <c r="J61" s="40"/>
      <c r="K61" s="6" t="s">
        <v>162</v>
      </c>
      <c r="L61" s="39" t="s">
        <v>437</v>
      </c>
      <c r="M61" s="6">
        <f t="shared" si="4"/>
        <v>1</v>
      </c>
      <c r="N61" s="40"/>
      <c r="P61" s="45"/>
    </row>
    <row r="62" spans="1:16" customFormat="1" ht="43.5" x14ac:dyDescent="0.35">
      <c r="A62" s="37"/>
      <c r="B62" s="38"/>
      <c r="C62" s="38"/>
      <c r="D62" s="4" t="s">
        <v>13</v>
      </c>
      <c r="E62" s="3" t="s">
        <v>278</v>
      </c>
      <c r="F62" s="6" t="s">
        <v>150</v>
      </c>
      <c r="G62" s="7"/>
      <c r="H62" s="8"/>
      <c r="I62" s="3" t="s">
        <v>279</v>
      </c>
      <c r="J62" s="40"/>
      <c r="K62" s="6" t="s">
        <v>162</v>
      </c>
      <c r="L62" s="39" t="s">
        <v>437</v>
      </c>
      <c r="M62" s="6">
        <f t="shared" si="4"/>
        <v>1</v>
      </c>
      <c r="N62" s="40"/>
      <c r="P62" s="39"/>
    </row>
    <row r="63" spans="1:16" customFormat="1" ht="116"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3" t="s">
        <v>309</v>
      </c>
      <c r="F76" s="6" t="s">
        <v>150</v>
      </c>
      <c r="G76" s="7"/>
      <c r="H76" s="8"/>
      <c r="I76" s="3"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3" t="s">
        <v>74</v>
      </c>
      <c r="F79" s="6"/>
      <c r="G79" s="7"/>
      <c r="H79" s="8"/>
      <c r="I79" s="2" t="s">
        <v>154</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3" t="s">
        <v>320</v>
      </c>
      <c r="J82" s="40"/>
      <c r="K82" s="6" t="s">
        <v>162</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43.5"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43.5"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3" t="s">
        <v>336</v>
      </c>
      <c r="J104" s="40"/>
      <c r="K104" s="6" t="s">
        <v>161</v>
      </c>
      <c r="L104" s="72" t="s">
        <v>437</v>
      </c>
      <c r="M104" s="6">
        <f t="shared" si="6"/>
        <v>1</v>
      </c>
      <c r="N104" s="40"/>
      <c r="P104" s="72"/>
    </row>
    <row r="105" spans="1:16" customFormat="1" ht="116" x14ac:dyDescent="0.35">
      <c r="A105" s="37"/>
      <c r="B105" s="38"/>
      <c r="C105" s="38"/>
      <c r="D105" s="4" t="s">
        <v>12</v>
      </c>
      <c r="E105" s="3" t="s">
        <v>337</v>
      </c>
      <c r="F105" s="6" t="s">
        <v>150</v>
      </c>
      <c r="G105" s="7"/>
      <c r="H105" s="8"/>
      <c r="I105" s="3" t="s">
        <v>338</v>
      </c>
      <c r="J105" s="40"/>
      <c r="K105" s="6" t="s">
        <v>161</v>
      </c>
      <c r="L105" s="72" t="s">
        <v>437</v>
      </c>
      <c r="M105" s="6">
        <f t="shared" si="6"/>
        <v>1</v>
      </c>
      <c r="N105" s="40"/>
      <c r="P105" s="72"/>
    </row>
    <row r="106" spans="1:16" customFormat="1" ht="72.5" x14ac:dyDescent="0.35">
      <c r="A106" s="37"/>
      <c r="B106" s="38"/>
      <c r="C106" s="38"/>
      <c r="D106" s="4" t="s">
        <v>13</v>
      </c>
      <c r="E106" s="3" t="s">
        <v>339</v>
      </c>
      <c r="F106" s="6" t="s">
        <v>150</v>
      </c>
      <c r="G106" s="7"/>
      <c r="H106" s="8"/>
      <c r="I106" s="3" t="s">
        <v>340</v>
      </c>
      <c r="J106" s="40"/>
      <c r="K106" s="6" t="s">
        <v>161</v>
      </c>
      <c r="L106" s="72" t="s">
        <v>437</v>
      </c>
      <c r="M106" s="6">
        <f t="shared" si="6"/>
        <v>1</v>
      </c>
      <c r="N106" s="40"/>
      <c r="P106" s="72"/>
    </row>
    <row r="107" spans="1:16" customFormat="1" ht="43.5"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58"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58"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72.5"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1" priority="1" operator="containsText" text="Dihapus">
      <formula>NOT(ISERROR(SEARCH("Dihapus",E32)))</formula>
    </cfRule>
  </conditionalFormatting>
  <dataValidations count="6">
    <dataValidation type="list" allowBlank="1" showInputMessage="1" showErrorMessage="1" sqref="M93:M95 M113:M115 M97:M101 M91" xr:uid="{C81F67EF-6545-4624-BA01-1173CFD14AE0}">
      <formula1>"-"</formula1>
    </dataValidation>
    <dataValidation type="list" allowBlank="1" showInputMessage="1" showErrorMessage="1" sqref="L65 L139 L14 L81:L83 L54:L55 L150 L40:L41 L68 L108 L10:L11 L110:L111 L121 L124 L58:L63 L43 L131:L132 L136 L145 L153 L74:L79 L17:L20 L22:L23 L48:L50 L36:L38" xr:uid="{94F97A51-7066-48E3-AA9F-BBE3F1C3F7DA}">
      <formula1>"A,B,C,D"</formula1>
    </dataValidation>
    <dataValidation type="list" allowBlank="1" showInputMessage="1" showErrorMessage="1" sqref="L9 L143 L123 L154 L66 L103:L107 L31 L44:L45 L51 L86 L116 L148 L15 L126 L133:L134 L137:L138 L146 L119 L26:L27" xr:uid="{2D91C527-6308-4A6F-AE59-CE1DD1A6D828}">
      <formula1>"A,B,C"</formula1>
    </dataValidation>
    <dataValidation type="list" allowBlank="1" showInputMessage="1" showErrorMessage="1" sqref="L144 L149 L140 L71 L152 L142 L13 L87:L89 L32 L117 L122 L130" xr:uid="{8BD0320F-0D98-426A-AAB9-9936887C3443}">
      <formula1>"Ya,Tidak"</formula1>
    </dataValidation>
    <dataValidation type="list" allowBlank="1" showInputMessage="1" showErrorMessage="1" sqref="L69" xr:uid="{E3B58387-DFAE-4D36-BA7B-9B906ABF3739}">
      <formula1>"A,B,C,D,E"</formula1>
    </dataValidation>
    <dataValidation type="whole" operator="greaterThanOrEqual" allowBlank="1" showInputMessage="1" showErrorMessage="1" sqref="L113:L115" xr:uid="{A66A5524-D847-4292-9C2E-703050D14B15}">
      <formula1>0</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03698-7637-43C8-B83E-61C53C31A007}">
  <sheetPr>
    <tabColor rgb="FF92D050"/>
  </sheetPr>
  <dimension ref="A1:P155"/>
  <sheetViews>
    <sheetView workbookViewId="0">
      <selection sqref="A1:XFD1048576"/>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7.6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2.5"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58" x14ac:dyDescent="0.35">
      <c r="A19" s="37"/>
      <c r="B19" s="38"/>
      <c r="C19" s="38"/>
      <c r="D19" s="4" t="s">
        <v>185</v>
      </c>
      <c r="E19" s="3" t="s">
        <v>186</v>
      </c>
      <c r="F19" s="6" t="s">
        <v>150</v>
      </c>
      <c r="G19" s="7"/>
      <c r="H19" s="8"/>
      <c r="I19" s="3" t="s">
        <v>187</v>
      </c>
      <c r="J19" s="8"/>
      <c r="K19" s="6" t="s">
        <v>162</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16"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16"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87"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87"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230</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3" t="s">
        <v>231</v>
      </c>
      <c r="F49" s="6" t="s">
        <v>150</v>
      </c>
      <c r="G49" s="7"/>
      <c r="H49" s="8"/>
      <c r="I49" s="3"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43.5" x14ac:dyDescent="0.35">
      <c r="A51" s="37"/>
      <c r="B51" s="38"/>
      <c r="C51" s="38"/>
      <c r="D51" s="4" t="s">
        <v>185</v>
      </c>
      <c r="E51" s="3" t="s">
        <v>444</v>
      </c>
      <c r="F51" s="6"/>
      <c r="G51" s="7"/>
      <c r="H51" s="8"/>
      <c r="I51" s="3"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3"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3"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3" t="s">
        <v>277</v>
      </c>
      <c r="J61" s="40"/>
      <c r="K61" s="6" t="s">
        <v>162</v>
      </c>
      <c r="L61" s="39" t="s">
        <v>437</v>
      </c>
      <c r="M61" s="6">
        <f t="shared" si="4"/>
        <v>1</v>
      </c>
      <c r="N61" s="40"/>
      <c r="P61" s="45"/>
    </row>
    <row r="62" spans="1:16" customFormat="1" ht="43.5" x14ac:dyDescent="0.35">
      <c r="A62" s="37"/>
      <c r="B62" s="38"/>
      <c r="C62" s="38"/>
      <c r="D62" s="4" t="s">
        <v>13</v>
      </c>
      <c r="E62" s="3" t="s">
        <v>278</v>
      </c>
      <c r="F62" s="6" t="s">
        <v>150</v>
      </c>
      <c r="G62" s="7"/>
      <c r="H62" s="8"/>
      <c r="I62" s="3" t="s">
        <v>279</v>
      </c>
      <c r="J62" s="40"/>
      <c r="K62" s="6" t="s">
        <v>162</v>
      </c>
      <c r="L62" s="39" t="s">
        <v>437</v>
      </c>
      <c r="M62" s="6">
        <f t="shared" si="4"/>
        <v>1</v>
      </c>
      <c r="N62" s="40"/>
      <c r="P62" s="39"/>
    </row>
    <row r="63" spans="1:16" customFormat="1" ht="116"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3" t="s">
        <v>309</v>
      </c>
      <c r="F76" s="6" t="s">
        <v>150</v>
      </c>
      <c r="G76" s="7"/>
      <c r="H76" s="8"/>
      <c r="I76" s="3"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3" t="s">
        <v>74</v>
      </c>
      <c r="F79" s="6"/>
      <c r="G79" s="7"/>
      <c r="H79" s="8"/>
      <c r="I79" s="2" t="s">
        <v>154</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3" t="s">
        <v>320</v>
      </c>
      <c r="J82" s="40"/>
      <c r="K82" s="6" t="s">
        <v>162</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43.5"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43.5"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3" t="s">
        <v>336</v>
      </c>
      <c r="J104" s="40"/>
      <c r="K104" s="6" t="s">
        <v>161</v>
      </c>
      <c r="L104" s="72" t="s">
        <v>437</v>
      </c>
      <c r="M104" s="6">
        <f t="shared" si="6"/>
        <v>1</v>
      </c>
      <c r="N104" s="40"/>
      <c r="P104" s="72"/>
    </row>
    <row r="105" spans="1:16" customFormat="1" ht="116" x14ac:dyDescent="0.35">
      <c r="A105" s="37"/>
      <c r="B105" s="38"/>
      <c r="C105" s="38"/>
      <c r="D105" s="4" t="s">
        <v>12</v>
      </c>
      <c r="E105" s="3" t="s">
        <v>337</v>
      </c>
      <c r="F105" s="6" t="s">
        <v>150</v>
      </c>
      <c r="G105" s="7"/>
      <c r="H105" s="8"/>
      <c r="I105" s="3" t="s">
        <v>338</v>
      </c>
      <c r="J105" s="40"/>
      <c r="K105" s="6" t="s">
        <v>161</v>
      </c>
      <c r="L105" s="72" t="s">
        <v>437</v>
      </c>
      <c r="M105" s="6">
        <f t="shared" si="6"/>
        <v>1</v>
      </c>
      <c r="N105" s="40"/>
      <c r="P105" s="72"/>
    </row>
    <row r="106" spans="1:16" customFormat="1" ht="72.5" x14ac:dyDescent="0.35">
      <c r="A106" s="37"/>
      <c r="B106" s="38"/>
      <c r="C106" s="38"/>
      <c r="D106" s="4" t="s">
        <v>13</v>
      </c>
      <c r="E106" s="3" t="s">
        <v>339</v>
      </c>
      <c r="F106" s="6" t="s">
        <v>150</v>
      </c>
      <c r="G106" s="7"/>
      <c r="H106" s="8"/>
      <c r="I106" s="3" t="s">
        <v>340</v>
      </c>
      <c r="J106" s="40"/>
      <c r="K106" s="6" t="s">
        <v>161</v>
      </c>
      <c r="L106" s="72" t="s">
        <v>437</v>
      </c>
      <c r="M106" s="6">
        <f t="shared" si="6"/>
        <v>1</v>
      </c>
      <c r="N106" s="40"/>
      <c r="P106" s="72"/>
    </row>
    <row r="107" spans="1:16" customFormat="1" ht="43.5"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58"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58"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72.5"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0" priority="1" operator="containsText" text="Dihapus">
      <formula>NOT(ISERROR(SEARCH("Dihapus",E32)))</formula>
    </cfRule>
  </conditionalFormatting>
  <dataValidations count="6">
    <dataValidation type="list" allowBlank="1" showInputMessage="1" showErrorMessage="1" sqref="M93:M95 M113:M115 M97:M101 M91" xr:uid="{B466FCA6-1D1D-4955-A269-175AFF7D3084}">
      <formula1>"-"</formula1>
    </dataValidation>
    <dataValidation type="list" allowBlank="1" showInputMessage="1" showErrorMessage="1" sqref="L65 L139 L14 L81:L83 L54:L55 L150 L40:L41 L68 L108 L10:L11 L110:L111 L121 L124 L58:L63 L43 L131:L132 L136 L145 L153 L74:L79 L17:L20 L22:L23 L48:L50 L36:L38" xr:uid="{BC9A306E-34F7-4CED-B336-A323EB4DE0ED}">
      <formula1>"A,B,C,D"</formula1>
    </dataValidation>
    <dataValidation type="list" allowBlank="1" showInputMessage="1" showErrorMessage="1" sqref="L9 L143 L123 L154 L66 L103:L107 L31 L44:L45 L51 L86 L116 L148 L15 L126 L133:L134 L137:L138 L146 L119 L26:L27" xr:uid="{E6D17B5D-01C9-4F1F-B9B9-186E23F2BF7A}">
      <formula1>"A,B,C"</formula1>
    </dataValidation>
    <dataValidation type="list" allowBlank="1" showInputMessage="1" showErrorMessage="1" sqref="L144 L149 L140 L71 L152 L142 L13 L87:L89 L32 L117 L122 L130" xr:uid="{20AEDEA5-8970-488F-9494-6350021FE18E}">
      <formula1>"Ya,Tidak"</formula1>
    </dataValidation>
    <dataValidation type="list" allowBlank="1" showInputMessage="1" showErrorMessage="1" sqref="L69" xr:uid="{AD02545B-4935-441E-9E21-4DB10BCE6CF6}">
      <formula1>"A,B,C,D,E"</formula1>
    </dataValidation>
    <dataValidation type="whole" operator="greaterThanOrEqual" allowBlank="1" showInputMessage="1" showErrorMessage="1" sqref="L113:L115" xr:uid="{001EC36A-5094-491C-BCA3-CCF20DA02376}">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E2B66-1696-4ECA-8B6A-A27882F6E4B8}">
  <sheetPr>
    <tabColor rgb="FFFF0000"/>
  </sheetPr>
  <dimension ref="A1:O184"/>
  <sheetViews>
    <sheetView topLeftCell="A46" zoomScale="85" zoomScaleNormal="85" workbookViewId="0">
      <selection activeCell="I70" sqref="I70"/>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12.81640625" style="87" customWidth="1"/>
    <col min="11" max="12" width="9.1796875" style="87"/>
    <col min="13" max="13" width="11.1796875" style="132" bestFit="1" customWidth="1"/>
    <col min="14" max="14" width="6.1796875" style="87" customWidth="1"/>
    <col min="15" max="15" width="47.453125" style="87" customWidth="1"/>
    <col min="16" max="16384" width="9.1796875" style="87"/>
  </cols>
  <sheetData>
    <row r="1" spans="1:15" ht="15" thickBot="1" x14ac:dyDescent="0.4">
      <c r="E1" s="160" t="s">
        <v>446</v>
      </c>
    </row>
    <row r="2" spans="1:15" ht="25" customHeight="1" thickBot="1" x14ac:dyDescent="0.4">
      <c r="E2" s="158" t="s">
        <v>445</v>
      </c>
      <c r="J2" s="210" t="s">
        <v>463</v>
      </c>
      <c r="K2" s="211"/>
      <c r="L2" s="211"/>
      <c r="M2" s="212"/>
    </row>
    <row r="3" spans="1:15" ht="16.5" customHeight="1" x14ac:dyDescent="0.8">
      <c r="E3" s="159" t="s">
        <v>447</v>
      </c>
      <c r="J3" s="150"/>
      <c r="K3" s="150"/>
      <c r="L3" s="150"/>
      <c r="M3" s="150"/>
    </row>
    <row r="4" spans="1:15" s="12" customFormat="1" ht="29" x14ac:dyDescent="0.35">
      <c r="A4" s="199" t="s">
        <v>0</v>
      </c>
      <c r="B4" s="199"/>
      <c r="C4" s="199"/>
      <c r="D4" s="199"/>
      <c r="E4" s="199"/>
      <c r="F4" s="213" t="s">
        <v>155</v>
      </c>
      <c r="G4" s="213"/>
      <c r="H4" s="9" t="s">
        <v>1</v>
      </c>
      <c r="I4" s="10" t="s">
        <v>2</v>
      </c>
      <c r="J4" s="139" t="s">
        <v>156</v>
      </c>
      <c r="K4" s="140" t="s">
        <v>157</v>
      </c>
      <c r="L4" s="141" t="s">
        <v>158</v>
      </c>
      <c r="M4" s="142" t="s">
        <v>159</v>
      </c>
      <c r="O4" s="11" t="s">
        <v>160</v>
      </c>
    </row>
    <row r="5" spans="1:15" s="12" customFormat="1" x14ac:dyDescent="0.35">
      <c r="A5" s="175"/>
      <c r="B5" s="176"/>
      <c r="C5" s="176"/>
      <c r="D5" s="176"/>
      <c r="E5" s="176"/>
      <c r="F5" s="15"/>
      <c r="G5" s="15"/>
      <c r="H5" s="16"/>
      <c r="I5" s="177"/>
      <c r="J5" s="178"/>
      <c r="K5" s="179"/>
      <c r="L5" s="177"/>
      <c r="M5" s="180"/>
      <c r="O5" s="17"/>
    </row>
    <row r="6" spans="1:15" s="23" customFormat="1" x14ac:dyDescent="0.35">
      <c r="A6" s="95" t="s">
        <v>3</v>
      </c>
      <c r="B6" s="214" t="s">
        <v>4</v>
      </c>
      <c r="C6" s="214"/>
      <c r="D6" s="214"/>
      <c r="E6" s="214"/>
      <c r="F6" s="184"/>
      <c r="G6" s="184"/>
      <c r="H6" s="99"/>
      <c r="I6" s="99"/>
      <c r="J6" s="99"/>
      <c r="K6" s="99"/>
      <c r="L6" s="185"/>
      <c r="M6" s="148"/>
      <c r="O6" s="20"/>
    </row>
    <row r="7" spans="1:15" customFormat="1" x14ac:dyDescent="0.35">
      <c r="A7" s="46"/>
      <c r="B7" s="47" t="s">
        <v>5</v>
      </c>
      <c r="C7" s="48" t="s">
        <v>6</v>
      </c>
      <c r="D7" s="49"/>
      <c r="E7" s="50"/>
      <c r="F7" s="51"/>
      <c r="G7" s="51"/>
      <c r="H7" s="52">
        <v>5</v>
      </c>
      <c r="I7" s="52"/>
      <c r="J7" s="52"/>
      <c r="K7" s="52"/>
      <c r="L7" s="53">
        <f>SUM(L8,L12,L18,L26,)</f>
        <v>2.5</v>
      </c>
      <c r="M7" s="55">
        <f>L7/H7</f>
        <v>0.5</v>
      </c>
      <c r="O7" s="29"/>
    </row>
    <row r="8" spans="1:15" customFormat="1" x14ac:dyDescent="0.35">
      <c r="A8" s="31"/>
      <c r="B8" s="32"/>
      <c r="C8" s="32">
        <v>1</v>
      </c>
      <c r="D8" s="201" t="s">
        <v>7</v>
      </c>
      <c r="E8" s="201"/>
      <c r="F8" s="33"/>
      <c r="G8" s="33"/>
      <c r="H8" s="34">
        <v>0.5</v>
      </c>
      <c r="I8" s="34"/>
      <c r="J8" s="34"/>
      <c r="K8" s="34"/>
      <c r="L8" s="35">
        <f>AVERAGE(L9:L11)*H8</f>
        <v>0.5</v>
      </c>
      <c r="M8" s="36">
        <f>L8/H8</f>
        <v>1</v>
      </c>
      <c r="O8" s="34"/>
    </row>
    <row r="9" spans="1:15" s="156" customFormat="1" ht="57.65" customHeight="1" x14ac:dyDescent="0.35">
      <c r="A9" s="151"/>
      <c r="B9" s="152"/>
      <c r="C9" s="152"/>
      <c r="D9" s="186" t="s">
        <v>8</v>
      </c>
      <c r="E9" s="187" t="s">
        <v>452</v>
      </c>
      <c r="F9" s="153" t="s">
        <v>150</v>
      </c>
      <c r="G9" s="154"/>
      <c r="H9" s="155"/>
      <c r="I9" s="188" t="s">
        <v>430</v>
      </c>
      <c r="J9" s="153" t="s">
        <v>161</v>
      </c>
      <c r="K9" s="39" t="s">
        <v>437</v>
      </c>
      <c r="L9" s="153">
        <f>IF(J9="Ya/Tidak",IF(K9="Ya",1,IF(K9="Tidak",0,"Blm Diisi")),IF(J9="A/B/C",IF(K9="A",1,IF(K9="B",0.5,IF(K9="C",0,"Blm Diisi"))),IF(J9="A/B/C/D",IF(K9="A",1,IF(K9="B",0.67,IF(K9="C",0.33,IF(K9="D",0,"Blm Diisi")))),IF(J9="A/B/C/D/E",IF(K9="A",1,IF(K9="B",0.75,IF(K9="C",0.5,IF(K9="D",0.25,IF(K9="E",0,"Blm Diisi")))))))))</f>
        <v>1</v>
      </c>
      <c r="M9" s="189"/>
      <c r="O9" s="157"/>
    </row>
    <row r="10" spans="1:15" customFormat="1" ht="116" x14ac:dyDescent="0.35">
      <c r="A10" s="37"/>
      <c r="B10" s="38"/>
      <c r="C10" s="38"/>
      <c r="D10" s="4" t="s">
        <v>9</v>
      </c>
      <c r="E10" s="190" t="s">
        <v>449</v>
      </c>
      <c r="F10" s="6" t="s">
        <v>150</v>
      </c>
      <c r="G10" s="7"/>
      <c r="H10" s="8"/>
      <c r="I10" s="41" t="s">
        <v>448</v>
      </c>
      <c r="J10" s="6" t="s">
        <v>162</v>
      </c>
      <c r="K10" s="39" t="s">
        <v>437</v>
      </c>
      <c r="L10" s="6">
        <f>IF(J10="Ya/Tidak",IF(K10="Ya",1,IF(K10="Tidak",0,"Blm Diisi")),IF(J10="A/B/C",IF(K10="A",1,IF(K10="B",0.5,IF(K10="C",0,"Blm Diisi"))),IF(J10="A/B/C/D",IF(K10="A",1,IF(K10="B",0.67,IF(K10="C",0.33,IF(K10="D",0,"Blm Diisi")))),IF(J10="A/B/C/D/E",IF(K10="A",1,IF(K10="B",0.75,IF(K10="C",0.5,IF(K10="D",0.25,IF(K10="E",0,"Blm Diisi")))))))))</f>
        <v>1</v>
      </c>
      <c r="M10" s="40"/>
      <c r="O10" s="39"/>
    </row>
    <row r="11" spans="1:15" customFormat="1" ht="126.75" customHeight="1" x14ac:dyDescent="0.35">
      <c r="A11" s="37"/>
      <c r="B11" s="38"/>
      <c r="C11" s="38"/>
      <c r="D11" s="4" t="s">
        <v>10</v>
      </c>
      <c r="E11" s="190" t="s">
        <v>450</v>
      </c>
      <c r="F11" s="6" t="s">
        <v>150</v>
      </c>
      <c r="G11" s="7"/>
      <c r="H11" s="8"/>
      <c r="I11" s="3" t="s">
        <v>451</v>
      </c>
      <c r="J11" s="6" t="s">
        <v>162</v>
      </c>
      <c r="K11" s="39" t="s">
        <v>437</v>
      </c>
      <c r="L11" s="6">
        <f>IF(J11="Ya/Tidak",IF(K11="Ya",1,IF(K11="Tidak",0,"Blm Diisi")),IF(J11="A/B/C",IF(K11="A",1,IF(K11="B",0.5,IF(K11="C",0,"Blm Diisi"))),IF(J11="A/B/C/D",IF(K11="A",1,IF(K11="B",0.67,IF(K11="C",0.33,IF(K11="D",0,"Blm Diisi")))),IF(J11="A/B/C/D/E",IF(K11="A",1,IF(K11="B",0.75,IF(K11="C",0.5,IF(K11="D",0.25,IF(K11="E",0,"Blm Diisi")))))))))</f>
        <v>1</v>
      </c>
      <c r="M11" s="40"/>
      <c r="O11" s="39"/>
    </row>
    <row r="12" spans="1:15" customFormat="1" ht="19.5" customHeight="1" x14ac:dyDescent="0.35">
      <c r="A12" s="143"/>
      <c r="B12" s="144"/>
      <c r="C12" s="144">
        <v>2</v>
      </c>
      <c r="D12" s="202" t="s">
        <v>163</v>
      </c>
      <c r="E12" s="202"/>
      <c r="F12" s="145"/>
      <c r="G12" s="42"/>
      <c r="H12" s="35">
        <v>0.5</v>
      </c>
      <c r="I12" s="35"/>
      <c r="J12" s="35"/>
      <c r="K12" s="35"/>
      <c r="L12" s="35">
        <f>AVERAGE(L13:L17)*H12</f>
        <v>0.5</v>
      </c>
      <c r="M12" s="36">
        <f>L12/H12</f>
        <v>1</v>
      </c>
      <c r="O12" s="43"/>
    </row>
    <row r="13" spans="1:15" customFormat="1" ht="29" x14ac:dyDescent="0.35">
      <c r="A13" s="37"/>
      <c r="B13" s="38"/>
      <c r="C13" s="38"/>
      <c r="D13" s="4" t="s">
        <v>8</v>
      </c>
      <c r="E13" s="3" t="s">
        <v>453</v>
      </c>
      <c r="F13" s="6" t="s">
        <v>150</v>
      </c>
      <c r="G13" s="7"/>
      <c r="H13" s="8"/>
      <c r="I13" s="3" t="s">
        <v>164</v>
      </c>
      <c r="J13" s="6" t="s">
        <v>14</v>
      </c>
      <c r="K13" s="39" t="s">
        <v>150</v>
      </c>
      <c r="L13" s="6">
        <f>IF(J13="Ya/Tidak",IF(K13="Ya",1,IF(K13="Tidak",0,"Blm Diisi")),IF(J13="A/B/C",IF(K13="A",1,IF(K13="B",0.5,IF(K13="C",0,"Blm Diisi"))),IF(J13="A/B/C/D",IF(K13="A",1,IF(K13="B",0.67,IF(K13="C",0.33,IF(K13="D",0,"Blm Diisi")))),IF(J13="A/B/C/D/E",IF(K13="A",1,IF(K13="B",0.75,IF(K13="C",0.5,IF(K13="D",0.25,IF(K13="E",0,"Blm Diisi")))))))))</f>
        <v>1</v>
      </c>
      <c r="M13" s="40"/>
      <c r="O13" s="39"/>
    </row>
    <row r="14" spans="1:15" customFormat="1" ht="43.5" x14ac:dyDescent="0.35">
      <c r="A14" s="37"/>
      <c r="B14" s="38"/>
      <c r="C14" s="38"/>
      <c r="D14" s="4" t="s">
        <v>9</v>
      </c>
      <c r="E14" s="3" t="s">
        <v>165</v>
      </c>
      <c r="F14" s="6" t="s">
        <v>150</v>
      </c>
      <c r="G14" s="7"/>
      <c r="H14" s="8"/>
      <c r="I14" s="3" t="s">
        <v>166</v>
      </c>
      <c r="J14" s="6" t="s">
        <v>161</v>
      </c>
      <c r="K14" s="39" t="s">
        <v>437</v>
      </c>
      <c r="L14" s="6">
        <f>IF(J14="Ya/Tidak",IF(K14="Ya",1,IF(K14="Tidak",0,"Blm Diisi")),IF(J14="A/B/C",IF(K14="A",1,IF(K14="B",0.5,IF(K14="C",0,"Blm Diisi"))),IF(J14="A/B/C/D",IF(K14="A",1,IF(K14="B",0.67,IF(K14="C",0.33,IF(K14="D",0,"Blm Diisi")))),IF(J14="A/B/C/D/E",IF(K14="A",1,IF(K14="B",0.75,IF(K14="C",0.5,IF(K14="D",0.25,IF(K14="E",0,"Blm Diisi")))))))))</f>
        <v>1</v>
      </c>
      <c r="M14" s="40"/>
      <c r="O14" s="39"/>
    </row>
    <row r="15" spans="1:15" customFormat="1" ht="79.400000000000006" customHeight="1" x14ac:dyDescent="0.35">
      <c r="A15" s="37"/>
      <c r="B15" s="38"/>
      <c r="C15" s="38"/>
      <c r="D15" s="4" t="s">
        <v>10</v>
      </c>
      <c r="E15" s="3" t="s">
        <v>167</v>
      </c>
      <c r="F15" s="6" t="s">
        <v>150</v>
      </c>
      <c r="G15" s="7"/>
      <c r="H15" s="8"/>
      <c r="I15" s="44" t="s">
        <v>168</v>
      </c>
      <c r="J15" s="6" t="s">
        <v>161</v>
      </c>
      <c r="K15" s="39" t="s">
        <v>437</v>
      </c>
      <c r="L15" s="6">
        <f>IF(J15="Ya/Tidak",IF(K15="Ya",1,IF(K15="Tidak",0,"Blm Diisi")),IF(J15="A/B/C",IF(K15="A",1,IF(K15="B",0.5,IF(K15="C",0,"Blm Diisi"))),IF(J15="A/B/C/D",IF(K15="A",1,IF(K15="B",0.67,IF(K15="C",0.33,IF(K15="D",0,"Blm Diisi")))),IF(J15="A/B/C/D/E",IF(K15="A",1,IF(K15="B",0.75,IF(K15="C",0.5,IF(K15="D",0.25,IF(K15="E",0,"Blm Diisi")))))))))</f>
        <v>1</v>
      </c>
      <c r="M15" s="40"/>
      <c r="O15" s="39"/>
    </row>
    <row r="16" spans="1:15" customFormat="1" ht="58" x14ac:dyDescent="0.35">
      <c r="A16" s="37"/>
      <c r="B16" s="38"/>
      <c r="C16" s="38"/>
      <c r="D16" s="4" t="s">
        <v>12</v>
      </c>
      <c r="E16" s="3" t="s">
        <v>169</v>
      </c>
      <c r="F16" s="6" t="s">
        <v>150</v>
      </c>
      <c r="G16" s="7"/>
      <c r="H16" s="8"/>
      <c r="I16" s="3" t="s">
        <v>170</v>
      </c>
      <c r="J16" s="6" t="s">
        <v>162</v>
      </c>
      <c r="K16" s="39" t="s">
        <v>437</v>
      </c>
      <c r="L16" s="6">
        <f>IF(J16="Ya/Tidak",IF(K16="Ya",1,IF(K16="Tidak",0,"Blm Diisi")),IF(J16="A/B/C",IF(K16="A",1,IF(K16="B",0.5,IF(K16="C",0,"Blm Diisi"))),IF(J16="A/B/C/D",IF(K16="A",1,IF(K16="B",0.67,IF(K16="C",0.33,IF(K16="D",0,"Blm Diisi")))),IF(J16="A/B/C/D/E",IF(K16="A",1,IF(K16="B",0.75,IF(K16="C",0.5,IF(K16="D",0.25,IF(K16="E",0,"Blm Diisi")))))))))</f>
        <v>1</v>
      </c>
      <c r="M16" s="40"/>
      <c r="O16" s="39"/>
    </row>
    <row r="17" spans="1:15" customFormat="1" ht="117.65" customHeight="1" x14ac:dyDescent="0.35">
      <c r="A17" s="37"/>
      <c r="B17" s="38"/>
      <c r="C17" s="38"/>
      <c r="D17" s="4" t="s">
        <v>13</v>
      </c>
      <c r="E17" s="3" t="s">
        <v>455</v>
      </c>
      <c r="F17" s="6" t="s">
        <v>150</v>
      </c>
      <c r="G17" s="7"/>
      <c r="H17" s="8"/>
      <c r="I17" s="3" t="s">
        <v>171</v>
      </c>
      <c r="J17" s="6" t="s">
        <v>162</v>
      </c>
      <c r="K17" s="39" t="s">
        <v>437</v>
      </c>
      <c r="L17" s="6">
        <f>IF(J17="Ya/Tidak",IF(K17="Ya",1,IF(K17="Tidak",0,"Blm Diisi")),IF(J17="A/B/C",IF(K17="A",1,IF(K17="B",0.5,IF(K17="C",0,"Blm Diisi"))),IF(J17="A/B/C/D",IF(K17="A",1,IF(K17="B",0.67,IF(K17="C",0.33,IF(K17="D",0,"Blm Diisi")))),IF(J17="A/B/C/D/E",IF(K17="A",1,IF(K17="B",0.75,IF(K17="C",0.5,IF(K17="D",0.25,IF(K17="E",0,"Blm Diisi")))))))))</f>
        <v>1</v>
      </c>
      <c r="M17" s="40"/>
      <c r="O17" s="39"/>
    </row>
    <row r="18" spans="1:15" customFormat="1" x14ac:dyDescent="0.35">
      <c r="A18" s="31"/>
      <c r="B18" s="32"/>
      <c r="C18" s="32">
        <v>3</v>
      </c>
      <c r="D18" s="201" t="s">
        <v>15</v>
      </c>
      <c r="E18" s="201"/>
      <c r="F18" s="33"/>
      <c r="G18" s="33"/>
      <c r="H18" s="34">
        <v>1</v>
      </c>
      <c r="I18" s="34"/>
      <c r="J18" s="35"/>
      <c r="K18" s="35"/>
      <c r="L18" s="35">
        <f>AVERAGE(L19:L25)*H18</f>
        <v>1</v>
      </c>
      <c r="M18" s="36">
        <f>L18/H18</f>
        <v>1</v>
      </c>
      <c r="O18" s="43"/>
    </row>
    <row r="19" spans="1:15" customFormat="1" ht="58" x14ac:dyDescent="0.35">
      <c r="A19" s="37"/>
      <c r="B19" s="38"/>
      <c r="C19" s="38"/>
      <c r="D19" s="4" t="s">
        <v>8</v>
      </c>
      <c r="E19" s="3" t="s">
        <v>172</v>
      </c>
      <c r="F19" s="6" t="s">
        <v>150</v>
      </c>
      <c r="G19" s="7"/>
      <c r="H19" s="8"/>
      <c r="I19" s="3" t="s">
        <v>173</v>
      </c>
      <c r="J19" s="6" t="s">
        <v>162</v>
      </c>
      <c r="K19" s="39" t="s">
        <v>437</v>
      </c>
      <c r="L19" s="6">
        <f t="shared" ref="L19:L25" si="0">IF(J19="Ya/Tidak",IF(K19="Ya",1,IF(K19="Tidak",0,"Blm Diisi")),IF(J19="A/B/C",IF(K19="A",1,IF(K19="B",0.5,IF(K19="C",0,"Blm Diisi"))),IF(J19="A/B/C/D",IF(K19="A",1,IF(K19="B",0.67,IF(K19="C",0.33,IF(K19="D",0,"Blm Diisi")))),IF(J19="A/B/C/D/E",IF(K19="A",1,IF(K19="B",0.75,IF(K19="C",0.5,IF(K19="D",0.25,IF(K19="E",0,"Blm Diisi")))))))))</f>
        <v>1</v>
      </c>
      <c r="M19" s="40"/>
      <c r="O19" s="39"/>
    </row>
    <row r="20" spans="1:15" customFormat="1" ht="58" x14ac:dyDescent="0.35">
      <c r="A20" s="37"/>
      <c r="B20" s="38"/>
      <c r="C20" s="38"/>
      <c r="D20" s="4" t="s">
        <v>9</v>
      </c>
      <c r="E20" s="3" t="s">
        <v>174</v>
      </c>
      <c r="F20" s="6" t="s">
        <v>150</v>
      </c>
      <c r="G20" s="7"/>
      <c r="H20" s="8"/>
      <c r="I20" s="3" t="s">
        <v>175</v>
      </c>
      <c r="J20" s="6" t="s">
        <v>162</v>
      </c>
      <c r="K20" s="39" t="s">
        <v>437</v>
      </c>
      <c r="L20" s="6">
        <f t="shared" si="0"/>
        <v>1</v>
      </c>
      <c r="M20" s="40"/>
      <c r="O20" s="39"/>
    </row>
    <row r="21" spans="1:15" customFormat="1" ht="58" x14ac:dyDescent="0.35">
      <c r="A21" s="37"/>
      <c r="B21" s="38"/>
      <c r="C21" s="38"/>
      <c r="D21" s="4" t="s">
        <v>10</v>
      </c>
      <c r="E21" s="3" t="s">
        <v>176</v>
      </c>
      <c r="F21" s="7"/>
      <c r="G21" s="6" t="s">
        <v>177</v>
      </c>
      <c r="H21" s="8"/>
      <c r="I21" s="3" t="s">
        <v>178</v>
      </c>
      <c r="J21" s="6" t="s">
        <v>162</v>
      </c>
      <c r="K21" s="39" t="s">
        <v>437</v>
      </c>
      <c r="L21" s="6">
        <f t="shared" si="0"/>
        <v>1</v>
      </c>
      <c r="M21" s="40"/>
      <c r="O21" s="39"/>
    </row>
    <row r="22" spans="1:15" customFormat="1" ht="101.5" x14ac:dyDescent="0.35">
      <c r="A22" s="37"/>
      <c r="B22" s="38"/>
      <c r="C22" s="38"/>
      <c r="D22" s="4" t="s">
        <v>12</v>
      </c>
      <c r="E22" s="3" t="s">
        <v>179</v>
      </c>
      <c r="F22" s="7"/>
      <c r="G22" s="6" t="s">
        <v>177</v>
      </c>
      <c r="H22" s="8"/>
      <c r="I22" s="3" t="s">
        <v>180</v>
      </c>
      <c r="J22" s="6" t="s">
        <v>162</v>
      </c>
      <c r="K22" s="39" t="s">
        <v>437</v>
      </c>
      <c r="L22" s="6">
        <f t="shared" si="0"/>
        <v>1</v>
      </c>
      <c r="M22" s="40"/>
      <c r="O22" s="39"/>
    </row>
    <row r="23" spans="1:15" customFormat="1" ht="87" x14ac:dyDescent="0.35">
      <c r="A23" s="37"/>
      <c r="B23" s="38"/>
      <c r="C23" s="38"/>
      <c r="D23" s="4" t="s">
        <v>13</v>
      </c>
      <c r="E23" s="3" t="s">
        <v>181</v>
      </c>
      <c r="F23" s="7"/>
      <c r="G23" s="6" t="s">
        <v>177</v>
      </c>
      <c r="H23" s="8"/>
      <c r="I23" s="41" t="s">
        <v>182</v>
      </c>
      <c r="J23" s="6" t="s">
        <v>161</v>
      </c>
      <c r="K23" s="39" t="s">
        <v>437</v>
      </c>
      <c r="L23" s="6">
        <f t="shared" si="0"/>
        <v>1</v>
      </c>
      <c r="M23" s="40"/>
      <c r="O23" s="39"/>
    </row>
    <row r="24" spans="1:15" customFormat="1" ht="58" x14ac:dyDescent="0.35">
      <c r="A24" s="37"/>
      <c r="B24" s="38"/>
      <c r="C24" s="38"/>
      <c r="D24" s="4" t="s">
        <v>16</v>
      </c>
      <c r="E24" s="3" t="s">
        <v>183</v>
      </c>
      <c r="F24" s="7"/>
      <c r="G24" s="6" t="s">
        <v>177</v>
      </c>
      <c r="H24" s="8"/>
      <c r="I24" s="3" t="s">
        <v>184</v>
      </c>
      <c r="J24" s="6" t="s">
        <v>161</v>
      </c>
      <c r="K24" s="39" t="s">
        <v>437</v>
      </c>
      <c r="L24" s="6">
        <f t="shared" si="0"/>
        <v>1</v>
      </c>
      <c r="M24" s="40"/>
      <c r="O24" s="39"/>
    </row>
    <row r="25" spans="1:15" customFormat="1" ht="108.75" customHeight="1" x14ac:dyDescent="0.35">
      <c r="A25" s="37"/>
      <c r="B25" s="38"/>
      <c r="C25" s="38"/>
      <c r="D25" s="4" t="s">
        <v>185</v>
      </c>
      <c r="E25" s="3" t="s">
        <v>186</v>
      </c>
      <c r="F25" s="6" t="s">
        <v>150</v>
      </c>
      <c r="G25" s="7"/>
      <c r="H25" s="8"/>
      <c r="I25" s="3" t="s">
        <v>187</v>
      </c>
      <c r="J25" s="6" t="s">
        <v>161</v>
      </c>
      <c r="K25" s="39" t="s">
        <v>437</v>
      </c>
      <c r="L25" s="6">
        <f t="shared" si="0"/>
        <v>1</v>
      </c>
      <c r="M25" s="40"/>
      <c r="O25" s="39"/>
    </row>
    <row r="26" spans="1:15" customFormat="1" x14ac:dyDescent="0.35">
      <c r="A26" s="31"/>
      <c r="B26" s="32"/>
      <c r="C26" s="32">
        <v>4</v>
      </c>
      <c r="D26" s="201" t="s">
        <v>17</v>
      </c>
      <c r="E26" s="201"/>
      <c r="F26" s="33"/>
      <c r="G26" s="33"/>
      <c r="H26" s="34">
        <v>0.5</v>
      </c>
      <c r="I26" s="34"/>
      <c r="J26" s="35"/>
      <c r="K26" s="35"/>
      <c r="L26" s="35">
        <f>AVERAGE(L27:L29)*H26</f>
        <v>0.5</v>
      </c>
      <c r="M26" s="36">
        <f>L26/H26</f>
        <v>1</v>
      </c>
      <c r="O26" s="43"/>
    </row>
    <row r="27" spans="1:15" customFormat="1" ht="116" x14ac:dyDescent="0.35">
      <c r="A27" s="37"/>
      <c r="B27" s="38"/>
      <c r="C27" s="38"/>
      <c r="D27" s="4" t="s">
        <v>8</v>
      </c>
      <c r="E27" s="3" t="s">
        <v>456</v>
      </c>
      <c r="F27" s="6" t="s">
        <v>150</v>
      </c>
      <c r="G27" s="7"/>
      <c r="H27" s="8"/>
      <c r="I27" s="3" t="s">
        <v>188</v>
      </c>
      <c r="J27" s="6" t="s">
        <v>162</v>
      </c>
      <c r="K27" s="39" t="s">
        <v>437</v>
      </c>
      <c r="L27" s="6">
        <f>IF(J27="Ya/Tidak",IF(K27="Ya",1,IF(K27="Tidak",0,"Blm Diisi")),IF(J27="A/B/C",IF(K27="A",1,IF(K27="B",0.5,IF(K27="C",0,"Blm Diisi"))),IF(J27="A/B/C/D",IF(K27="A",1,IF(K27="B",0.67,IF(K27="C",0.33,IF(K27="D",0,"Blm Diisi")))),IF(J27="A/B/C/D/E",IF(K27="A",1,IF(K27="B",0.75,IF(K27="C",0.5,IF(K27="D",0.25,IF(K27="E",0,"Blm Diisi")))))))))</f>
        <v>1</v>
      </c>
      <c r="M27" s="40"/>
      <c r="O27" s="39"/>
    </row>
    <row r="28" spans="1:15" customFormat="1" ht="101.5" x14ac:dyDescent="0.35">
      <c r="A28" s="37"/>
      <c r="B28" s="38"/>
      <c r="C28" s="38"/>
      <c r="D28" s="4" t="s">
        <v>9</v>
      </c>
      <c r="E28" s="3" t="s">
        <v>18</v>
      </c>
      <c r="F28" s="6" t="s">
        <v>150</v>
      </c>
      <c r="G28" s="7"/>
      <c r="H28" s="8"/>
      <c r="I28" s="3" t="s">
        <v>189</v>
      </c>
      <c r="J28" s="6" t="s">
        <v>190</v>
      </c>
      <c r="K28" s="45" t="s">
        <v>437</v>
      </c>
      <c r="L28" s="6">
        <f>IF(J28="Ya/Tidak",IF(K28="Ya",1,IF(K28="Tidak",0,"Blm Diisi")),IF(J28="A/B/C",IF(K28="A",1,IF(K28="B",0.5,IF(K28="C",0,"Blm Diisi"))),IF(J28="A/B/C/D",IF(K28="A",1,IF(K28="B",0.67,IF(K28="C",0.33,IF(K28="D",0,"Blm Diisi")))),IF(J28="A/B/C/D/E",IF(K28="A",1,IF(K28="B",0.75,IF(K28="C",0.5,IF(K28="D",0.25,IF(K28="E",0,"Blm Diisi")))))))))</f>
        <v>1</v>
      </c>
      <c r="M28" s="40"/>
      <c r="O28" s="45"/>
    </row>
    <row r="29" spans="1:15" customFormat="1" ht="87" x14ac:dyDescent="0.35">
      <c r="A29" s="37"/>
      <c r="B29" s="38"/>
      <c r="C29" s="38"/>
      <c r="D29" s="4" t="s">
        <v>10</v>
      </c>
      <c r="E29" s="3" t="s">
        <v>457</v>
      </c>
      <c r="F29" s="6" t="s">
        <v>150</v>
      </c>
      <c r="G29" s="7"/>
      <c r="H29" s="8"/>
      <c r="I29" s="3" t="s">
        <v>191</v>
      </c>
      <c r="J29" s="6" t="s">
        <v>162</v>
      </c>
      <c r="K29" s="39" t="s">
        <v>437</v>
      </c>
      <c r="L29" s="6">
        <f>IF(J29="Ya/Tidak",IF(K29="Ya",1,IF(K29="Tidak",0,"Blm Diisi")),IF(J29="A/B/C",IF(K29="A",1,IF(K29="B",0.5,IF(K29="C",0,"Blm Diisi"))),IF(J29="A/B/C/D",IF(K29="A",1,IF(K29="B",0.67,IF(K29="C",0.33,IF(K29="D",0,"Blm Diisi")))),IF(J29="A/B/C/D/E",IF(K29="A",1,IF(K29="B",0.75,IF(K29="C",0.5,IF(K29="D",0.25,IF(K29="E",0,"Blm Diisi")))))))))</f>
        <v>1</v>
      </c>
      <c r="M29" s="40"/>
      <c r="O29" s="39"/>
    </row>
    <row r="30" spans="1:15" customFormat="1" x14ac:dyDescent="0.35">
      <c r="A30" s="46"/>
      <c r="B30" s="47" t="s">
        <v>19</v>
      </c>
      <c r="C30" s="48" t="s">
        <v>20</v>
      </c>
      <c r="D30" s="49"/>
      <c r="E30" s="50"/>
      <c r="F30" s="51"/>
      <c r="G30" s="51"/>
      <c r="H30" s="52">
        <v>5</v>
      </c>
      <c r="I30" s="52"/>
      <c r="J30" s="53"/>
      <c r="K30" s="54"/>
      <c r="L30" s="53">
        <f>SUM(L31,L34)</f>
        <v>3.75</v>
      </c>
      <c r="M30" s="55">
        <f>L30/H30</f>
        <v>0.75</v>
      </c>
      <c r="O30" s="54"/>
    </row>
    <row r="31" spans="1:15" customFormat="1" x14ac:dyDescent="0.35">
      <c r="A31" s="31"/>
      <c r="B31" s="32"/>
      <c r="C31" s="32">
        <v>1</v>
      </c>
      <c r="D31" s="201" t="s">
        <v>21</v>
      </c>
      <c r="E31" s="201"/>
      <c r="F31" s="33"/>
      <c r="G31" s="33"/>
      <c r="H31" s="34">
        <v>1.25</v>
      </c>
      <c r="I31" s="34"/>
      <c r="J31" s="35"/>
      <c r="K31" s="136"/>
      <c r="L31" s="35">
        <f>AVERAGE(L32:L33)*H31</f>
        <v>1.25</v>
      </c>
      <c r="M31" s="36">
        <f>L31/H31</f>
        <v>1</v>
      </c>
      <c r="O31" s="43"/>
    </row>
    <row r="32" spans="1:15" customFormat="1" ht="116" x14ac:dyDescent="0.35">
      <c r="A32" s="37"/>
      <c r="B32" s="38"/>
      <c r="C32" s="38"/>
      <c r="D32" s="4" t="s">
        <v>8</v>
      </c>
      <c r="E32" s="56" t="s">
        <v>458</v>
      </c>
      <c r="F32" s="6" t="s">
        <v>150</v>
      </c>
      <c r="G32" s="7"/>
      <c r="H32" s="8"/>
      <c r="I32" s="56" t="s">
        <v>192</v>
      </c>
      <c r="J32" s="6" t="s">
        <v>161</v>
      </c>
      <c r="K32" s="39" t="s">
        <v>437</v>
      </c>
      <c r="L32" s="6">
        <f>IF(J32="Ya/Tidak",IF(K32="Ya",1,IF(K32="Tidak",0,"Blm Diisi")),IF(J32="A/B/C",IF(K32="A",1,IF(K32="B",0.5,IF(K32="C",0,"Blm Diisi"))),IF(J32="A/B/C/D",IF(K32="A",1,IF(K32="B",0.67,IF(K32="C",0.33,IF(K32="D",0,"Blm Diisi")))),IF(J32="A/B/C/D/E",IF(K32="A",1,IF(K32="B",0.75,IF(K32="C",0.5,IF(K32="D",0.25,IF(K32="E",0,"Blm Diisi")))))))))</f>
        <v>1</v>
      </c>
      <c r="M32" s="40"/>
      <c r="O32" s="39"/>
    </row>
    <row r="33" spans="1:15" customFormat="1" ht="87" x14ac:dyDescent="0.35">
      <c r="A33" s="37"/>
      <c r="B33" s="38"/>
      <c r="C33" s="38"/>
      <c r="D33" s="4" t="s">
        <v>9</v>
      </c>
      <c r="E33" s="3" t="s">
        <v>193</v>
      </c>
      <c r="F33" s="6" t="s">
        <v>150</v>
      </c>
      <c r="G33" s="7"/>
      <c r="H33" s="8"/>
      <c r="I33" s="3" t="s">
        <v>22</v>
      </c>
      <c r="J33" s="6" t="s">
        <v>161</v>
      </c>
      <c r="K33" s="39" t="s">
        <v>437</v>
      </c>
      <c r="L33" s="6">
        <f>IF(J33="Ya/Tidak",IF(K33="Ya",1,IF(K33="Tidak",0,"Blm Diisi")),IF(J33="A/B/C",IF(K33="A",1,IF(K33="B",0.5,IF(K33="C",0,"Blm Diisi"))),IF(J33="A/B/C/D",IF(K33="A",1,IF(K33="B",0.67,IF(K33="C",0.33,IF(K33="D",0,"Blm Diisi")))),IF(J33="A/B/C/D/E",IF(K33="A",1,IF(K33="B",0.75,IF(K33="C",0.5,IF(K33="D",0.25,IF(K33="E",0,"Blm Diisi")))))))))</f>
        <v>1</v>
      </c>
      <c r="M33" s="40"/>
      <c r="O33" s="39"/>
    </row>
    <row r="34" spans="1:15" customFormat="1" x14ac:dyDescent="0.35">
      <c r="A34" s="31"/>
      <c r="B34" s="32"/>
      <c r="C34" s="32">
        <v>2</v>
      </c>
      <c r="D34" s="201" t="s">
        <v>194</v>
      </c>
      <c r="E34" s="201"/>
      <c r="F34" s="33"/>
      <c r="G34" s="33"/>
      <c r="H34" s="34">
        <v>2.5</v>
      </c>
      <c r="I34" s="34"/>
      <c r="J34" s="35"/>
      <c r="K34" s="136"/>
      <c r="L34" s="35">
        <f>AVERAGE(L35:L36)*H34</f>
        <v>2.5</v>
      </c>
      <c r="M34" s="36">
        <f>L34/H34</f>
        <v>1</v>
      </c>
      <c r="O34" s="43"/>
    </row>
    <row r="35" spans="1:15" customFormat="1" ht="72.5" x14ac:dyDescent="0.35">
      <c r="A35" s="37"/>
      <c r="B35" s="38"/>
      <c r="C35" s="38"/>
      <c r="D35" s="4" t="s">
        <v>8</v>
      </c>
      <c r="E35" s="56" t="s">
        <v>195</v>
      </c>
      <c r="F35" s="7"/>
      <c r="G35" s="6" t="s">
        <v>177</v>
      </c>
      <c r="H35" s="8"/>
      <c r="I35" s="56" t="s">
        <v>196</v>
      </c>
      <c r="J35" s="6" t="s">
        <v>162</v>
      </c>
      <c r="K35" s="39" t="s">
        <v>437</v>
      </c>
      <c r="L35" s="6">
        <f>IF(J35="Ya/Tidak",IF(K35="Ya",1,IF(K35="Tidak",0,"Blm Diisi")),IF(J35="A/B/C",IF(K35="A",1,IF(K35="B",0.5,IF(K35="C",0,"Blm Diisi"))),IF(J35="A/B/C/D",IF(K35="A",1,IF(K35="B",0.67,IF(K35="C",0.33,IF(K35="D",0,"Blm Diisi")))),IF(J35="A/B/C/D/E",IF(K35="A",1,IF(K35="B",0.75,IF(K35="C",0.5,IF(K35="D",0.25,IF(K35="E",0,"Blm Diisi")))))))))</f>
        <v>1</v>
      </c>
      <c r="M35" s="40"/>
      <c r="O35" s="39"/>
    </row>
    <row r="36" spans="1:15" customFormat="1" ht="87" x14ac:dyDescent="0.35">
      <c r="A36" s="37"/>
      <c r="B36" s="38"/>
      <c r="C36" s="38"/>
      <c r="D36" s="4" t="s">
        <v>9</v>
      </c>
      <c r="E36" s="3" t="s">
        <v>197</v>
      </c>
      <c r="F36" s="7"/>
      <c r="G36" s="6" t="s">
        <v>177</v>
      </c>
      <c r="H36" s="8"/>
      <c r="I36" s="57" t="s">
        <v>198</v>
      </c>
      <c r="J36" s="6" t="s">
        <v>161</v>
      </c>
      <c r="K36" s="39" t="s">
        <v>437</v>
      </c>
      <c r="L36" s="6">
        <f>IF(J36="Ya/Tidak",IF(K36="Ya",1,IF(K36="Tidak",0,"Blm Diisi")),IF(J36="A/B/C",IF(K36="A",1,IF(K36="B",0.5,IF(K36="C",0,"Blm Diisi"))),IF(J36="A/B/C/D",IF(K36="A",1,IF(K36="B",0.67,IF(K36="C",0.33,IF(K36="D",0,"Blm Diisi")))),IF(J36="A/B/C/D/E",IF(K36="A",1,IF(K36="B",0.75,IF(K36="C",0.5,IF(K36="D",0.25,IF(K36="E",0,"Blm Diisi")))))))))</f>
        <v>1</v>
      </c>
      <c r="M36" s="40"/>
      <c r="O36" s="39"/>
    </row>
    <row r="37" spans="1:15" customFormat="1" x14ac:dyDescent="0.35">
      <c r="A37" s="46"/>
      <c r="B37" s="47" t="s">
        <v>23</v>
      </c>
      <c r="C37" s="48" t="s">
        <v>24</v>
      </c>
      <c r="D37" s="49"/>
      <c r="E37" s="50"/>
      <c r="F37" s="51"/>
      <c r="G37" s="51"/>
      <c r="H37" s="52">
        <v>6</v>
      </c>
      <c r="I37" s="52"/>
      <c r="J37" s="53"/>
      <c r="K37" s="54"/>
      <c r="L37" s="53">
        <f>SUM(L38,L48)</f>
        <v>4.5</v>
      </c>
      <c r="M37" s="55">
        <f>L37/H37</f>
        <v>0.75</v>
      </c>
      <c r="O37" s="54"/>
    </row>
    <row r="38" spans="1:15" customFormat="1" x14ac:dyDescent="0.35">
      <c r="A38" s="31"/>
      <c r="B38" s="32"/>
      <c r="C38" s="58" t="s">
        <v>25</v>
      </c>
      <c r="D38" s="58" t="s">
        <v>26</v>
      </c>
      <c r="E38" s="163"/>
      <c r="F38" s="33"/>
      <c r="G38" s="33"/>
      <c r="H38" s="34">
        <v>1.5</v>
      </c>
      <c r="I38" s="59"/>
      <c r="J38" s="35"/>
      <c r="K38" s="136"/>
      <c r="L38" s="35">
        <f>AVERAGE(L39:L47)*H38</f>
        <v>1.5</v>
      </c>
      <c r="M38" s="36">
        <f>L38/H38</f>
        <v>1</v>
      </c>
      <c r="O38" s="43"/>
    </row>
    <row r="39" spans="1:15" customFormat="1" ht="87" x14ac:dyDescent="0.35">
      <c r="A39" s="37"/>
      <c r="B39" s="38"/>
      <c r="C39" s="60"/>
      <c r="D39" s="4" t="s">
        <v>8</v>
      </c>
      <c r="E39" s="3" t="s">
        <v>199</v>
      </c>
      <c r="F39" s="6" t="s">
        <v>150</v>
      </c>
      <c r="G39" s="7"/>
      <c r="H39" s="8"/>
      <c r="I39" s="3" t="s">
        <v>200</v>
      </c>
      <c r="J39" s="6" t="s">
        <v>161</v>
      </c>
      <c r="K39" s="39" t="s">
        <v>437</v>
      </c>
      <c r="L39" s="6">
        <f t="shared" ref="L39:L47" si="1">IF(J39="Ya/Tidak",IF(K39="Ya",1,IF(K39="Tidak",0,"Blm Diisi")),IF(J39="A/B/C",IF(K39="A",1,IF(K39="B",0.5,IF(K39="C",0,"Blm Diisi"))),IF(J39="A/B/C/D",IF(K39="A",1,IF(K39="B",0.67,IF(K39="C",0.33,IF(K39="D",0,"Blm Diisi")))),IF(J39="A/B/C/D/E",IF(K39="A",1,IF(K39="B",0.75,IF(K39="C",0.5,IF(K39="D",0.25,IF(K39="E",0,"Blm Diisi")))))))))</f>
        <v>1</v>
      </c>
      <c r="M39" s="40"/>
      <c r="O39" s="39"/>
    </row>
    <row r="40" spans="1:15" customFormat="1" ht="43.5" x14ac:dyDescent="0.35">
      <c r="A40" s="37"/>
      <c r="B40" s="38"/>
      <c r="C40" s="60"/>
      <c r="D40" s="4" t="s">
        <v>9</v>
      </c>
      <c r="E40" s="3" t="s">
        <v>201</v>
      </c>
      <c r="F40" s="6" t="s">
        <v>150</v>
      </c>
      <c r="G40" s="7"/>
      <c r="H40" s="8"/>
      <c r="I40" s="3" t="s">
        <v>202</v>
      </c>
      <c r="J40" s="6" t="s">
        <v>161</v>
      </c>
      <c r="K40" s="39" t="s">
        <v>437</v>
      </c>
      <c r="L40" s="6">
        <f t="shared" si="1"/>
        <v>1</v>
      </c>
      <c r="M40" s="40"/>
      <c r="O40" s="39"/>
    </row>
    <row r="41" spans="1:15" customFormat="1" ht="72.5" x14ac:dyDescent="0.35">
      <c r="A41" s="37"/>
      <c r="B41" s="38"/>
      <c r="C41" s="60"/>
      <c r="D41" s="4" t="s">
        <v>10</v>
      </c>
      <c r="E41" s="3" t="s">
        <v>203</v>
      </c>
      <c r="F41" s="6" t="s">
        <v>150</v>
      </c>
      <c r="G41" s="7"/>
      <c r="H41" s="8"/>
      <c r="I41" s="3" t="s">
        <v>204</v>
      </c>
      <c r="J41" s="6" t="s">
        <v>161</v>
      </c>
      <c r="K41" s="39" t="s">
        <v>437</v>
      </c>
      <c r="L41" s="6">
        <f t="shared" si="1"/>
        <v>1</v>
      </c>
      <c r="M41" s="40"/>
      <c r="O41" s="39"/>
    </row>
    <row r="42" spans="1:15" customFormat="1" ht="87" x14ac:dyDescent="0.35">
      <c r="A42" s="37"/>
      <c r="B42" s="38"/>
      <c r="C42" s="60"/>
      <c r="D42" s="4" t="s">
        <v>12</v>
      </c>
      <c r="E42" s="3" t="s">
        <v>205</v>
      </c>
      <c r="F42" s="6" t="s">
        <v>150</v>
      </c>
      <c r="G42" s="7"/>
      <c r="H42" s="8"/>
      <c r="I42" s="3" t="s">
        <v>206</v>
      </c>
      <c r="J42" s="6" t="s">
        <v>161</v>
      </c>
      <c r="K42" s="39" t="s">
        <v>437</v>
      </c>
      <c r="L42" s="6">
        <f t="shared" si="1"/>
        <v>1</v>
      </c>
      <c r="M42" s="40"/>
      <c r="O42" s="39"/>
    </row>
    <row r="43" spans="1:15" customFormat="1" ht="87" x14ac:dyDescent="0.35">
      <c r="A43" s="37"/>
      <c r="B43" s="38"/>
      <c r="C43" s="60"/>
      <c r="D43" s="4" t="s">
        <v>13</v>
      </c>
      <c r="E43" s="3" t="s">
        <v>207</v>
      </c>
      <c r="F43" s="6" t="s">
        <v>150</v>
      </c>
      <c r="G43" s="7"/>
      <c r="H43" s="8"/>
      <c r="I43" s="3" t="s">
        <v>208</v>
      </c>
      <c r="J43" s="6" t="s">
        <v>161</v>
      </c>
      <c r="K43" s="39" t="s">
        <v>437</v>
      </c>
      <c r="L43" s="6">
        <f t="shared" si="1"/>
        <v>1</v>
      </c>
      <c r="M43" s="40"/>
      <c r="O43" s="39"/>
    </row>
    <row r="44" spans="1:15" customFormat="1" ht="87" x14ac:dyDescent="0.35">
      <c r="A44" s="37"/>
      <c r="B44" s="38"/>
      <c r="C44" s="60"/>
      <c r="D44" s="4" t="s">
        <v>16</v>
      </c>
      <c r="E44" s="3" t="s">
        <v>459</v>
      </c>
      <c r="F44" s="6" t="s">
        <v>150</v>
      </c>
      <c r="G44" s="7"/>
      <c r="H44" s="8"/>
      <c r="I44" s="3" t="s">
        <v>148</v>
      </c>
      <c r="J44" s="6" t="s">
        <v>161</v>
      </c>
      <c r="K44" s="39" t="s">
        <v>437</v>
      </c>
      <c r="L44" s="6">
        <f t="shared" si="1"/>
        <v>1</v>
      </c>
      <c r="M44" s="40"/>
      <c r="O44" s="39"/>
    </row>
    <row r="45" spans="1:15" customFormat="1" ht="87" x14ac:dyDescent="0.35">
      <c r="A45" s="37"/>
      <c r="B45" s="38"/>
      <c r="C45" s="60"/>
      <c r="D45" s="4" t="s">
        <v>185</v>
      </c>
      <c r="E45" s="3" t="s">
        <v>209</v>
      </c>
      <c r="F45" s="6" t="s">
        <v>150</v>
      </c>
      <c r="G45" s="7"/>
      <c r="H45" s="8"/>
      <c r="I45" s="3" t="s">
        <v>210</v>
      </c>
      <c r="J45" s="6" t="s">
        <v>161</v>
      </c>
      <c r="K45" s="39" t="s">
        <v>437</v>
      </c>
      <c r="L45" s="6">
        <f t="shared" si="1"/>
        <v>1</v>
      </c>
      <c r="M45" s="40"/>
      <c r="O45" s="39"/>
    </row>
    <row r="46" spans="1:15" customFormat="1" ht="43.5" x14ac:dyDescent="0.35">
      <c r="A46" s="37"/>
      <c r="B46" s="38"/>
      <c r="C46" s="60"/>
      <c r="D46" s="4" t="s">
        <v>211</v>
      </c>
      <c r="E46" s="3" t="s">
        <v>212</v>
      </c>
      <c r="F46" s="6" t="s">
        <v>150</v>
      </c>
      <c r="G46" s="7"/>
      <c r="H46" s="8"/>
      <c r="I46" s="3" t="s">
        <v>213</v>
      </c>
      <c r="J46" s="6" t="s">
        <v>14</v>
      </c>
      <c r="K46" s="39" t="s">
        <v>150</v>
      </c>
      <c r="L46" s="6">
        <f t="shared" si="1"/>
        <v>1</v>
      </c>
      <c r="M46" s="40"/>
      <c r="O46" s="39"/>
    </row>
    <row r="47" spans="1:15" customFormat="1" ht="43.5" x14ac:dyDescent="0.35">
      <c r="A47" s="37"/>
      <c r="B47" s="38"/>
      <c r="C47" s="60"/>
      <c r="D47" s="4" t="s">
        <v>214</v>
      </c>
      <c r="E47" s="3" t="s">
        <v>215</v>
      </c>
      <c r="F47" s="6" t="s">
        <v>150</v>
      </c>
      <c r="G47" s="7"/>
      <c r="H47" s="8"/>
      <c r="I47" s="3" t="s">
        <v>216</v>
      </c>
      <c r="J47" s="6" t="s">
        <v>14</v>
      </c>
      <c r="K47" s="39" t="s">
        <v>150</v>
      </c>
      <c r="L47" s="6">
        <f t="shared" si="1"/>
        <v>1</v>
      </c>
      <c r="M47" s="40"/>
      <c r="O47" s="39"/>
    </row>
    <row r="48" spans="1:15" customFormat="1" x14ac:dyDescent="0.35">
      <c r="A48" s="31"/>
      <c r="B48" s="32"/>
      <c r="C48" s="58" t="s">
        <v>28</v>
      </c>
      <c r="D48" s="58" t="s">
        <v>29</v>
      </c>
      <c r="E48" s="61"/>
      <c r="F48" s="33"/>
      <c r="G48" s="33"/>
      <c r="H48" s="34">
        <v>3</v>
      </c>
      <c r="I48" s="61"/>
      <c r="J48" s="62"/>
      <c r="K48" s="136"/>
      <c r="L48" s="35">
        <f>AVERAGE(L49)*H48</f>
        <v>3</v>
      </c>
      <c r="M48" s="36">
        <f>L48/H48</f>
        <v>1</v>
      </c>
      <c r="O48" s="63"/>
    </row>
    <row r="49" spans="1:15" customFormat="1" ht="58" x14ac:dyDescent="0.35">
      <c r="A49" s="37"/>
      <c r="B49" s="38"/>
      <c r="C49" s="60"/>
      <c r="D49" s="4" t="s">
        <v>8</v>
      </c>
      <c r="E49" s="2" t="s">
        <v>30</v>
      </c>
      <c r="F49" s="7"/>
      <c r="G49" s="6" t="s">
        <v>177</v>
      </c>
      <c r="H49" s="64"/>
      <c r="I49" s="3" t="s">
        <v>217</v>
      </c>
      <c r="J49" s="6" t="s">
        <v>162</v>
      </c>
      <c r="K49" s="39" t="s">
        <v>437</v>
      </c>
      <c r="L49" s="6">
        <f>IF(J49="Ya/Tidak",IF(K49="Ya",1,IF(K49="Tidak",0,"Blm Diisi")),IF(J49="A/B/C",IF(K49="A",1,IF(K49="B",0.5,IF(K49="C",0,"Blm Diisi"))),IF(J49="A/B/C/D",IF(K49="A",1,IF(K49="B",0.67,IF(K49="C",0.33,IF(K49="D",0,"Blm Diisi")))),IF(J49="A/B/C/D/E",IF(K49="A",1,IF(K49="B",0.75,IF(K49="C",0.5,IF(K49="D",0.25,IF(K49="E",0,"Blm Diisi")))))))))</f>
        <v>1</v>
      </c>
      <c r="M49" s="40"/>
      <c r="O49" s="39"/>
    </row>
    <row r="50" spans="1:15" customFormat="1" x14ac:dyDescent="0.35">
      <c r="A50" s="46"/>
      <c r="B50" s="47" t="s">
        <v>31</v>
      </c>
      <c r="C50" s="48" t="s">
        <v>32</v>
      </c>
      <c r="D50" s="49"/>
      <c r="E50" s="50"/>
      <c r="F50" s="51"/>
      <c r="G50" s="51"/>
      <c r="H50" s="52">
        <v>5</v>
      </c>
      <c r="I50" s="52"/>
      <c r="J50" s="53"/>
      <c r="K50" s="54"/>
      <c r="L50" s="53">
        <f>SUM(L51,L57,L60,L63)</f>
        <v>3</v>
      </c>
      <c r="M50" s="55">
        <f>L50/H50</f>
        <v>0.6</v>
      </c>
      <c r="O50" s="54"/>
    </row>
    <row r="51" spans="1:15" customFormat="1" x14ac:dyDescent="0.35">
      <c r="A51" s="31"/>
      <c r="B51" s="32"/>
      <c r="C51" s="32">
        <v>1</v>
      </c>
      <c r="D51" s="201" t="s">
        <v>33</v>
      </c>
      <c r="E51" s="201"/>
      <c r="F51" s="33"/>
      <c r="G51" s="33"/>
      <c r="H51" s="134">
        <v>0.625</v>
      </c>
      <c r="I51" s="34"/>
      <c r="J51" s="35"/>
      <c r="K51" s="136"/>
      <c r="L51" s="136">
        <f>AVERAGE(L52:L55)*H51</f>
        <v>0.625</v>
      </c>
      <c r="M51" s="36">
        <f>L51/H51</f>
        <v>1</v>
      </c>
      <c r="O51" s="43"/>
    </row>
    <row r="52" spans="1:15" customFormat="1" ht="87" x14ac:dyDescent="0.35">
      <c r="A52" s="37"/>
      <c r="B52" s="38"/>
      <c r="C52" s="38"/>
      <c r="D52" s="4" t="s">
        <v>8</v>
      </c>
      <c r="E52" s="3" t="s">
        <v>34</v>
      </c>
      <c r="F52" s="6" t="s">
        <v>150</v>
      </c>
      <c r="G52" s="7"/>
      <c r="H52" s="8"/>
      <c r="I52" s="3" t="s">
        <v>35</v>
      </c>
      <c r="J52" s="6" t="s">
        <v>162</v>
      </c>
      <c r="K52" s="39" t="s">
        <v>437</v>
      </c>
      <c r="L52" s="6">
        <f>IF(J52="Ya/Tidak",IF(K52="Ya",1,IF(K52="Tidak",0,"Blm Diisi")),IF(J52="A/B/C",IF(K52="A",1,IF(K52="B",0.5,IF(K52="C",0,"Blm Diisi"))),IF(J52="A/B/C/D",IF(K52="A",1,IF(K52="B",0.67,IF(K52="C",0.33,IF(K52="D",0,"Blm Diisi")))),IF(J52="A/B/C/D/E",IF(K52="A",1,IF(K52="B",0.75,IF(K52="C",0.5,IF(K52="D",0.25,IF(K52="E",0,"Blm Diisi")))))))))</f>
        <v>1</v>
      </c>
      <c r="M52" s="40"/>
      <c r="O52" s="39"/>
    </row>
    <row r="53" spans="1:15" customFormat="1" ht="58" x14ac:dyDescent="0.35">
      <c r="A53" s="37"/>
      <c r="B53" s="38"/>
      <c r="C53" s="38"/>
      <c r="D53" s="4" t="s">
        <v>9</v>
      </c>
      <c r="E53" s="3" t="s">
        <v>36</v>
      </c>
      <c r="F53" s="6" t="s">
        <v>150</v>
      </c>
      <c r="G53" s="7"/>
      <c r="H53" s="8"/>
      <c r="I53" s="3" t="s">
        <v>37</v>
      </c>
      <c r="J53" s="6" t="s">
        <v>162</v>
      </c>
      <c r="K53" s="39" t="s">
        <v>437</v>
      </c>
      <c r="L53" s="6">
        <f>IF(J53="Ya/Tidak",IF(K53="Ya",1,IF(K53="Tidak",0,"Blm Diisi")),IF(J53="A/B/C",IF(K53="A",1,IF(K53="B",0.5,IF(K53="C",0,"Blm Diisi"))),IF(J53="A/B/C/D",IF(K53="A",1,IF(K53="B",0.67,IF(K53="C",0.33,IF(K53="D",0,"Blm Diisi")))),IF(J53="A/B/C/D/E",IF(K53="A",1,IF(K53="B",0.75,IF(K53="C",0.5,IF(K53="D",0.25,IF(K53="E",0,"Blm Diisi")))))))))</f>
        <v>1</v>
      </c>
      <c r="M53" s="40"/>
      <c r="O53" s="39"/>
    </row>
    <row r="54" spans="1:15" customFormat="1" ht="58" x14ac:dyDescent="0.35">
      <c r="A54" s="37"/>
      <c r="B54" s="38"/>
      <c r="C54" s="38"/>
      <c r="D54" s="4" t="s">
        <v>10</v>
      </c>
      <c r="E54" s="3" t="s">
        <v>38</v>
      </c>
      <c r="F54" s="6" t="s">
        <v>150</v>
      </c>
      <c r="G54" s="7"/>
      <c r="H54" s="8"/>
      <c r="I54" s="3" t="s">
        <v>39</v>
      </c>
      <c r="J54" s="6" t="s">
        <v>162</v>
      </c>
      <c r="K54" s="39" t="s">
        <v>437</v>
      </c>
      <c r="L54" s="6">
        <f>IF(J54="Ya/Tidak",IF(K54="Ya",1,IF(K54="Tidak",0,"Blm Diisi")),IF(J54="A/B/C",IF(K54="A",1,IF(K54="B",0.5,IF(K54="C",0,"Blm Diisi"))),IF(J54="A/B/C/D",IF(K54="A",1,IF(K54="B",0.67,IF(K54="C",0.33,IF(K54="D",0,"Blm Diisi")))),IF(J54="A/B/C/D/E",IF(K54="A",1,IF(K54="B",0.75,IF(K54="C",0.5,IF(K54="D",0.25,IF(K54="E",0,"Blm Diisi")))))))))</f>
        <v>1</v>
      </c>
      <c r="M54" s="40"/>
      <c r="O54" s="39"/>
    </row>
    <row r="55" spans="1:15" customFormat="1" ht="116" x14ac:dyDescent="0.35">
      <c r="A55" s="37"/>
      <c r="B55" s="38"/>
      <c r="C55" s="38"/>
      <c r="D55" s="4" t="s">
        <v>12</v>
      </c>
      <c r="E55" s="3" t="s">
        <v>40</v>
      </c>
      <c r="F55" s="6" t="s">
        <v>150</v>
      </c>
      <c r="G55" s="7"/>
      <c r="H55" s="8"/>
      <c r="I55" s="3" t="s">
        <v>41</v>
      </c>
      <c r="J55" s="6" t="s">
        <v>162</v>
      </c>
      <c r="K55" s="39" t="s">
        <v>437</v>
      </c>
      <c r="L55" s="6">
        <f>IF(J55="Ya/Tidak",IF(K55="Ya",1,IF(K55="Tidak",0,"Blm Diisi")),IF(J55="A/B/C",IF(K55="A",1,IF(K55="B",0.5,IF(K55="C",0,"Blm Diisi"))),IF(J55="A/B/C/D",IF(K55="A",1,IF(K55="B",0.67,IF(K55="C",0.33,IF(K55="D",0,"Blm Diisi")))),IF(J55="A/B/C/D/E",IF(K55="A",1,IF(K55="B",0.75,IF(K55="C",0.5,IF(K55="D",0.25,IF(K55="E",0,"Blm Diisi")))))))))</f>
        <v>1</v>
      </c>
      <c r="M55" s="40"/>
      <c r="O55" s="39"/>
    </row>
    <row r="56" spans="1:15" customFormat="1" ht="58" x14ac:dyDescent="0.35">
      <c r="A56" s="37"/>
      <c r="B56" s="38"/>
      <c r="C56" s="38"/>
      <c r="D56" s="4" t="s">
        <v>13</v>
      </c>
      <c r="E56" s="3" t="s">
        <v>442</v>
      </c>
      <c r="F56" s="6"/>
      <c r="G56" s="7"/>
      <c r="H56" s="8"/>
      <c r="I56" s="3" t="s">
        <v>152</v>
      </c>
      <c r="J56" s="6" t="s">
        <v>162</v>
      </c>
      <c r="K56" s="39" t="s">
        <v>437</v>
      </c>
      <c r="L56" s="6">
        <f>IF(J56="Ya/Tidak",IF(K56="Ya",1,IF(K56="Tidak",0,"Blm Diisi")),IF(J56="A/B/C",IF(K56="A",1,IF(K56="B",0.5,IF(K56="C",0,"Blm Diisi"))),IF(J56="A/B/C/D",IF(K56="A",1,IF(K56="B",0.67,IF(K56="C",0.33,IF(K56="D",0,"Blm Diisi")))),IF(J56="A/B/C/D/E",IF(K56="A",1,IF(K56="B",0.75,IF(K56="C",0.5,IF(K56="D",0.25,IF(K56="E",0,"Blm Diisi")))))))))</f>
        <v>1</v>
      </c>
      <c r="M56" s="40"/>
      <c r="O56" s="39"/>
    </row>
    <row r="57" spans="1:15" customFormat="1" x14ac:dyDescent="0.35">
      <c r="A57" s="31"/>
      <c r="B57" s="32"/>
      <c r="C57" s="32">
        <v>2</v>
      </c>
      <c r="D57" s="201" t="s">
        <v>42</v>
      </c>
      <c r="E57" s="201"/>
      <c r="F57" s="33"/>
      <c r="G57" s="33"/>
      <c r="H57" s="34">
        <v>0.75</v>
      </c>
      <c r="I57" s="34"/>
      <c r="J57" s="35"/>
      <c r="K57" s="136"/>
      <c r="L57" s="35">
        <f>AVERAGE(L58:L59)*H57</f>
        <v>0.75</v>
      </c>
      <c r="M57" s="36">
        <f>L57/H57</f>
        <v>1</v>
      </c>
      <c r="O57" s="43"/>
    </row>
    <row r="58" spans="1:15" customFormat="1" ht="29" x14ac:dyDescent="0.35">
      <c r="A58" s="37"/>
      <c r="B58" s="38"/>
      <c r="C58" s="38"/>
      <c r="D58" s="4" t="s">
        <v>8</v>
      </c>
      <c r="E58" s="3" t="s">
        <v>218</v>
      </c>
      <c r="F58" s="6" t="s">
        <v>150</v>
      </c>
      <c r="G58" s="7"/>
      <c r="H58" s="8"/>
      <c r="I58" s="3" t="s">
        <v>219</v>
      </c>
      <c r="J58" s="6" t="s">
        <v>14</v>
      </c>
      <c r="K58" s="39" t="s">
        <v>150</v>
      </c>
      <c r="L58" s="6">
        <f>IF(J58="Ya/Tidak",IF(K58="Ya",1,IF(K58="Tidak",0,"Blm Diisi")),IF(J58="A/B/C",IF(K58="A",1,IF(K58="B",0.5,IF(K58="C",0,"Blm Diisi"))),IF(J58="A/B/C/D",IF(K58="A",1,IF(K58="B",0.67,IF(K58="C",0.33,IF(K58="D",0,"Blm Diisi")))),IF(J58="A/B/C/D/E",IF(K58="A",1,IF(K58="B",0.75,IF(K58="C",0.5,IF(K58="D",0.25,IF(K58="E",0,"Blm Diisi")))))))))</f>
        <v>1</v>
      </c>
      <c r="M58" s="40"/>
      <c r="O58" s="39"/>
    </row>
    <row r="59" spans="1:15" customFormat="1" ht="72.5" x14ac:dyDescent="0.35">
      <c r="A59" s="37"/>
      <c r="B59" s="38"/>
      <c r="C59" s="38"/>
      <c r="D59" s="4" t="s">
        <v>9</v>
      </c>
      <c r="E59" s="3" t="s">
        <v>220</v>
      </c>
      <c r="F59" s="7"/>
      <c r="G59" s="6" t="s">
        <v>177</v>
      </c>
      <c r="H59" s="8"/>
      <c r="I59" s="3" t="s">
        <v>43</v>
      </c>
      <c r="J59" s="6" t="s">
        <v>162</v>
      </c>
      <c r="K59" s="39" t="s">
        <v>437</v>
      </c>
      <c r="L59" s="6">
        <f>IF(J59="Ya/Tidak",IF(K59="Ya",1,IF(K59="Tidak",0,"Blm Diisi")),IF(J59="A/B/C",IF(K59="A",1,IF(K59="B",0.5,IF(K59="C",0,"Blm Diisi"))),IF(J59="A/B/C/D",IF(K59="A",1,IF(K59="B",0.67,IF(K59="C",0.33,IF(K59="D",0,"Blm Diisi")))),IF(J59="A/B/C/D/E",IF(K59="A",1,IF(K59="B",0.75,IF(K59="C",0.5,IF(K59="D",0.25,IF(K59="E",0,"Blm Diisi")))))))))</f>
        <v>1</v>
      </c>
      <c r="M59" s="40"/>
      <c r="O59" s="39"/>
    </row>
    <row r="60" spans="1:15" customFormat="1" x14ac:dyDescent="0.35">
      <c r="A60" s="31"/>
      <c r="B60" s="32"/>
      <c r="C60" s="32">
        <v>3</v>
      </c>
      <c r="D60" s="201" t="s">
        <v>46</v>
      </c>
      <c r="E60" s="201"/>
      <c r="F60" s="33"/>
      <c r="G60" s="33"/>
      <c r="H60" s="134">
        <v>0.625</v>
      </c>
      <c r="I60" s="34"/>
      <c r="J60" s="35"/>
      <c r="K60" s="136"/>
      <c r="L60" s="136">
        <f>AVERAGE(L61:L62)*H60</f>
        <v>0.625</v>
      </c>
      <c r="M60" s="36">
        <f>L60/H60</f>
        <v>1</v>
      </c>
      <c r="O60" s="43"/>
    </row>
    <row r="61" spans="1:15" customFormat="1" ht="58" x14ac:dyDescent="0.35">
      <c r="A61" s="37"/>
      <c r="B61" s="38"/>
      <c r="C61" s="38"/>
      <c r="D61" s="4" t="s">
        <v>8</v>
      </c>
      <c r="E61" s="3" t="s">
        <v>222</v>
      </c>
      <c r="F61" s="7"/>
      <c r="G61" s="6" t="s">
        <v>177</v>
      </c>
      <c r="H61" s="8"/>
      <c r="I61" s="3" t="s">
        <v>223</v>
      </c>
      <c r="J61" s="6" t="s">
        <v>14</v>
      </c>
      <c r="K61" s="39" t="s">
        <v>150</v>
      </c>
      <c r="L61" s="6">
        <f>IF(J61="Ya/Tidak",IF(K61="Ya",1,IF(K61="Tidak",0,"Blm Diisi")),IF(J61="A/B/C",IF(K61="A",1,IF(K61="B",0.5,IF(K61="C",0,"Blm Diisi"))),IF(J61="A/B/C/D",IF(K61="A",1,IF(K61="B",0.67,IF(K61="C",0.33,IF(K61="D",0,"Blm Diisi")))),IF(J61="A/B/C/D/E",IF(K61="A",1,IF(K61="B",0.75,IF(K61="C",0.5,IF(K61="D",0.25,IF(K61="E",0,"Blm Diisi")))))))))</f>
        <v>1</v>
      </c>
      <c r="M61" s="40"/>
      <c r="O61" s="39"/>
    </row>
    <row r="62" spans="1:15" customFormat="1" ht="72.5" x14ac:dyDescent="0.35">
      <c r="A62" s="37"/>
      <c r="B62" s="38"/>
      <c r="C62" s="38"/>
      <c r="D62" s="4" t="s">
        <v>9</v>
      </c>
      <c r="E62" s="3" t="s">
        <v>49</v>
      </c>
      <c r="F62" s="6" t="s">
        <v>150</v>
      </c>
      <c r="G62" s="7"/>
      <c r="H62" s="8"/>
      <c r="I62" s="3" t="s">
        <v>50</v>
      </c>
      <c r="J62" s="6" t="s">
        <v>161</v>
      </c>
      <c r="K62" s="39" t="s">
        <v>437</v>
      </c>
      <c r="L62" s="6">
        <f>IF(J62="Ya/Tidak",IF(K62="Ya",1,IF(K62="Tidak",0,"Blm Diisi")),IF(J62="A/B/C",IF(K62="A",1,IF(K62="B",0.5,IF(K62="C",0,"Blm Diisi"))),IF(J62="A/B/C/D",IF(K62="A",1,IF(K62="B",0.67,IF(K62="C",0.33,IF(K62="D",0,"Blm Diisi")))),IF(J62="A/B/C/D/E",IF(K62="A",1,IF(K62="B",0.75,IF(K62="C",0.5,IF(K62="D",0.25,IF(K62="E",0,"Blm Diisi")))))))))</f>
        <v>1</v>
      </c>
      <c r="M62" s="40"/>
      <c r="O62" s="39"/>
    </row>
    <row r="63" spans="1:15" customFormat="1" ht="15" customHeight="1" x14ac:dyDescent="0.35">
      <c r="A63" s="31"/>
      <c r="B63" s="32"/>
      <c r="C63" s="32">
        <v>4</v>
      </c>
      <c r="D63" s="201" t="s">
        <v>224</v>
      </c>
      <c r="E63" s="201"/>
      <c r="F63" s="62"/>
      <c r="G63" s="33"/>
      <c r="H63" s="34">
        <v>1</v>
      </c>
      <c r="I63" s="61"/>
      <c r="J63" s="62"/>
      <c r="K63" s="65"/>
      <c r="L63" s="35">
        <f>AVERAGE(L64)*H63</f>
        <v>1</v>
      </c>
      <c r="M63" s="36">
        <f>L63/H63</f>
        <v>1</v>
      </c>
      <c r="O63" s="65"/>
    </row>
    <row r="64" spans="1:15" customFormat="1" ht="45" customHeight="1" x14ac:dyDescent="0.35">
      <c r="A64" s="37"/>
      <c r="B64" s="38"/>
      <c r="C64" s="38"/>
      <c r="D64" s="4" t="s">
        <v>8</v>
      </c>
      <c r="E64" s="5" t="s">
        <v>225</v>
      </c>
      <c r="F64" s="6"/>
      <c r="G64" s="7"/>
      <c r="H64" s="8"/>
      <c r="I64" s="3" t="s">
        <v>226</v>
      </c>
      <c r="J64" s="66" t="s">
        <v>227</v>
      </c>
      <c r="K64" s="39">
        <v>100</v>
      </c>
      <c r="L64" s="6">
        <f>IF(OR(K64&gt;0,K64=0),K64/100,"Blm Diisi")</f>
        <v>1</v>
      </c>
      <c r="M64" s="40"/>
      <c r="O64" s="39"/>
    </row>
    <row r="65" spans="1:15" customFormat="1" x14ac:dyDescent="0.35">
      <c r="A65" s="46"/>
      <c r="B65" s="47" t="s">
        <v>51</v>
      </c>
      <c r="C65" s="48" t="s">
        <v>52</v>
      </c>
      <c r="D65" s="49"/>
      <c r="E65" s="50"/>
      <c r="F65" s="51"/>
      <c r="G65" s="51"/>
      <c r="H65" s="52">
        <v>15</v>
      </c>
      <c r="I65" s="52"/>
      <c r="J65" s="53"/>
      <c r="K65" s="54"/>
      <c r="L65" s="53">
        <f>SUM(L66,L71,L77,L83,L89,L92,L96,L101)</f>
        <v>11.5</v>
      </c>
      <c r="M65" s="55">
        <f>L65/H65</f>
        <v>0.76666666666666672</v>
      </c>
      <c r="O65" s="54"/>
    </row>
    <row r="66" spans="1:15" customFormat="1" x14ac:dyDescent="0.35">
      <c r="A66" s="31"/>
      <c r="B66" s="32"/>
      <c r="C66" s="32">
        <v>1</v>
      </c>
      <c r="D66" s="201" t="s">
        <v>228</v>
      </c>
      <c r="E66" s="201"/>
      <c r="F66" s="33"/>
      <c r="G66" s="33"/>
      <c r="H66" s="34">
        <v>0.5</v>
      </c>
      <c r="I66" s="34"/>
      <c r="J66" s="35"/>
      <c r="K66" s="136"/>
      <c r="L66" s="35">
        <f>AVERAGE(L67:L69)*H66</f>
        <v>0.5</v>
      </c>
      <c r="M66" s="36">
        <f>L66/H66</f>
        <v>1</v>
      </c>
      <c r="O66" s="43"/>
    </row>
    <row r="67" spans="1:15" customFormat="1" ht="29" x14ac:dyDescent="0.35">
      <c r="A67" s="37"/>
      <c r="B67" s="38"/>
      <c r="C67" s="38"/>
      <c r="D67" s="4" t="s">
        <v>8</v>
      </c>
      <c r="E67" s="3" t="s">
        <v>233</v>
      </c>
      <c r="F67" s="6" t="s">
        <v>150</v>
      </c>
      <c r="G67" s="7"/>
      <c r="H67" s="8"/>
      <c r="I67" s="3" t="s">
        <v>234</v>
      </c>
      <c r="J67" s="6" t="s">
        <v>14</v>
      </c>
      <c r="K67" s="39" t="s">
        <v>150</v>
      </c>
      <c r="L67" s="6">
        <f>IF(J67="Ya/Tidak",IF(K67="Ya",1,IF(K67="Tidak",0,"Blm Diisi")),IF(J67="A/B/C",IF(K67="A",1,IF(K67="B",0.5,IF(K67="C",0,"Blm Diisi"))),IF(J67="A/B/C/D",IF(K67="A",1,IF(K67="B",0.67,IF(K67="C",0.33,IF(K67="D",0,"Blm Diisi")))),IF(J67="A/B/C/D/E",IF(K67="A",1,IF(K67="B",0.75,IF(K67="C",0.5,IF(K67="D",0.25,IF(K67="E",0,"Blm Diisi")))))))))</f>
        <v>1</v>
      </c>
      <c r="M67" s="40"/>
      <c r="O67" s="39"/>
    </row>
    <row r="68" spans="1:15" customFormat="1" ht="29" x14ac:dyDescent="0.35">
      <c r="A68" s="37"/>
      <c r="B68" s="38"/>
      <c r="C68" s="38"/>
      <c r="D68" s="4" t="s">
        <v>9</v>
      </c>
      <c r="E68" s="3" t="s">
        <v>235</v>
      </c>
      <c r="F68" s="6" t="s">
        <v>150</v>
      </c>
      <c r="G68" s="7"/>
      <c r="H68" s="8"/>
      <c r="I68" s="3" t="s">
        <v>236</v>
      </c>
      <c r="J68" s="6" t="s">
        <v>14</v>
      </c>
      <c r="K68" s="39" t="s">
        <v>150</v>
      </c>
      <c r="L68" s="6">
        <f>IF(J68="Ya/Tidak",IF(K68="Ya",1,IF(K68="Tidak",0,"Blm Diisi")),IF(J68="A/B/C",IF(K68="A",1,IF(K68="B",0.5,IF(K68="C",0,"Blm Diisi"))),IF(J68="A/B/C/D",IF(K68="A",1,IF(K68="B",0.67,IF(K68="C",0.33,IF(K68="D",0,"Blm Diisi")))),IF(J68="A/B/C/D/E",IF(K68="A",1,IF(K68="B",0.75,IF(K68="C",0.5,IF(K68="D",0.25,IF(K68="E",0,"Blm Diisi")))))))))</f>
        <v>1</v>
      </c>
      <c r="M68" s="40"/>
      <c r="O68" s="39"/>
    </row>
    <row r="69" spans="1:15" customFormat="1" ht="116" x14ac:dyDescent="0.35">
      <c r="A69" s="37"/>
      <c r="B69" s="38"/>
      <c r="C69" s="38"/>
      <c r="D69" s="4" t="s">
        <v>10</v>
      </c>
      <c r="E69" s="3" t="s">
        <v>237</v>
      </c>
      <c r="F69" s="6" t="s">
        <v>150</v>
      </c>
      <c r="G69" s="7"/>
      <c r="H69" s="8"/>
      <c r="I69" s="3" t="s">
        <v>238</v>
      </c>
      <c r="J69" s="6" t="s">
        <v>162</v>
      </c>
      <c r="K69" s="135" t="s">
        <v>437</v>
      </c>
      <c r="L69" s="6">
        <f t="shared" ref="L69:L70" si="2">IF(J69="Ya/Tidak",IF(K69="Ya",1,IF(K69="Tidak",0,"Blm Diisi")),IF(J69="A/B/C",IF(K69="A",1,IF(K69="B",0.5,IF(K69="C",0,"Blm Diisi"))),IF(J69="A/B/C/D",IF(K69="A",1,IF(K69="B",0.67,IF(K69="C",0.33,IF(K69="D",0,"Blm Diisi")))),IF(J69="A/B/C/D/E",IF(K69="A",1,IF(K69="B",0.75,IF(K69="C",0.5,IF(K69="D",0.25,IF(K69="E",0,"Blm Diisi")))))))))</f>
        <v>1</v>
      </c>
      <c r="M69" s="8"/>
      <c r="O69" s="39"/>
    </row>
    <row r="70" spans="1:15" customFormat="1" ht="65.5" customHeight="1" x14ac:dyDescent="0.35">
      <c r="A70" s="37"/>
      <c r="B70" s="38"/>
      <c r="C70" s="38"/>
      <c r="D70" s="4" t="s">
        <v>12</v>
      </c>
      <c r="E70" s="3" t="s">
        <v>444</v>
      </c>
      <c r="F70" s="6"/>
      <c r="G70" s="7"/>
      <c r="H70" s="8"/>
      <c r="I70" s="198" t="s">
        <v>53</v>
      </c>
      <c r="J70" s="153" t="s">
        <v>161</v>
      </c>
      <c r="K70" s="39" t="s">
        <v>437</v>
      </c>
      <c r="L70" s="6">
        <f t="shared" si="2"/>
        <v>1</v>
      </c>
      <c r="M70" s="8"/>
      <c r="O70" s="39"/>
    </row>
    <row r="71" spans="1:15" customFormat="1" x14ac:dyDescent="0.35">
      <c r="A71" s="31"/>
      <c r="B71" s="32"/>
      <c r="C71" s="32">
        <v>2</v>
      </c>
      <c r="D71" s="201" t="s">
        <v>239</v>
      </c>
      <c r="E71" s="201"/>
      <c r="F71" s="33"/>
      <c r="G71" s="33"/>
      <c r="H71" s="34">
        <v>2</v>
      </c>
      <c r="I71" s="34"/>
      <c r="J71" s="35"/>
      <c r="K71" s="136">
        <v>2</v>
      </c>
      <c r="L71" s="35">
        <f>AVERAGE(L72:L76)*H71</f>
        <v>2</v>
      </c>
      <c r="M71" s="36">
        <f>L71/H71</f>
        <v>1</v>
      </c>
      <c r="O71" s="43"/>
    </row>
    <row r="72" spans="1:15" customFormat="1" ht="72.5" x14ac:dyDescent="0.35">
      <c r="A72" s="37"/>
      <c r="B72" s="38"/>
      <c r="C72" s="38"/>
      <c r="D72" s="4" t="s">
        <v>8</v>
      </c>
      <c r="E72" s="3" t="s">
        <v>240</v>
      </c>
      <c r="F72" s="7"/>
      <c r="G72" s="6" t="s">
        <v>177</v>
      </c>
      <c r="H72" s="8"/>
      <c r="I72" s="3" t="s">
        <v>241</v>
      </c>
      <c r="J72" s="6" t="s">
        <v>161</v>
      </c>
      <c r="K72" s="39" t="s">
        <v>437</v>
      </c>
      <c r="L72" s="6">
        <f>IF(J72="Ya/Tidak",IF(K72="Ya",1,IF(K72="Tidak",0,"Blm Diisi")),IF(J72="A/B/C",IF(K72="A",1,IF(K72="B",0.5,IF(K72="C",0,"Blm Diisi"))),IF(J72="A/B/C/D",IF(K72="A",1,IF(K72="B",0.67,IF(K72="C",0.33,IF(K72="D",0,"Blm Diisi")))),IF(J72="A/B/C/D/E",IF(K72="A",1,IF(K72="B",0.75,IF(K72="C",0.5,IF(K72="D",0.25,IF(K72="E",0,"Blm Diisi")))))))))</f>
        <v>1</v>
      </c>
      <c r="M72" s="40"/>
      <c r="O72" s="39"/>
    </row>
    <row r="73" spans="1:15" customFormat="1" ht="29" x14ac:dyDescent="0.35">
      <c r="A73" s="37"/>
      <c r="B73" s="38"/>
      <c r="C73" s="38"/>
      <c r="D73" s="4" t="s">
        <v>9</v>
      </c>
      <c r="E73" s="3" t="s">
        <v>242</v>
      </c>
      <c r="F73" s="7"/>
      <c r="G73" s="6" t="s">
        <v>177</v>
      </c>
      <c r="H73" s="8"/>
      <c r="I73" s="3" t="s">
        <v>243</v>
      </c>
      <c r="J73" s="6" t="s">
        <v>14</v>
      </c>
      <c r="K73" s="39" t="s">
        <v>150</v>
      </c>
      <c r="L73" s="6">
        <f>IF(J73="Ya/Tidak",IF(K73="Ya",1,IF(K73="Tidak",0,"Blm Diisi")),IF(J73="A/B/C",IF(K73="A",1,IF(K73="B",0.5,IF(K73="C",0,"Blm Diisi"))),IF(J73="A/B/C/D",IF(K73="A",1,IF(K73="B",0.67,IF(K73="C",0.33,IF(K73="D",0,"Blm Diisi")))),IF(J73="A/B/C/D/E",IF(K73="A",1,IF(K73="B",0.75,IF(K73="C",0.5,IF(K73="D",0.25,IF(K73="E",0,"Blm Diisi")))))))))</f>
        <v>1</v>
      </c>
      <c r="M73" s="40"/>
      <c r="O73" s="39"/>
    </row>
    <row r="74" spans="1:15" customFormat="1" ht="29" x14ac:dyDescent="0.35">
      <c r="A74" s="37"/>
      <c r="B74" s="38"/>
      <c r="C74" s="38"/>
      <c r="D74" s="4" t="s">
        <v>10</v>
      </c>
      <c r="E74" s="3" t="s">
        <v>244</v>
      </c>
      <c r="F74" s="7"/>
      <c r="G74" s="6" t="s">
        <v>177</v>
      </c>
      <c r="H74" s="8"/>
      <c r="I74" s="3" t="s">
        <v>245</v>
      </c>
      <c r="J74" s="6" t="s">
        <v>14</v>
      </c>
      <c r="K74" s="39" t="s">
        <v>150</v>
      </c>
      <c r="L74" s="6">
        <f>IF(J74="Ya/Tidak",IF(K74="Ya",1,IF(K74="Tidak",0,"Blm Diisi")),IF(J74="A/B/C",IF(K74="A",1,IF(K74="B",0.5,IF(K74="C",0,"Blm Diisi"))),IF(J74="A/B/C/D",IF(K74="A",1,IF(K74="B",0.67,IF(K74="C",0.33,IF(K74="D",0,"Blm Diisi")))),IF(J74="A/B/C/D/E",IF(K74="A",1,IF(K74="B",0.75,IF(K74="C",0.5,IF(K74="D",0.25,IF(K74="E",0,"Blm Diisi")))))))))</f>
        <v>1</v>
      </c>
      <c r="M74" s="40"/>
      <c r="O74" s="39"/>
    </row>
    <row r="75" spans="1:15" customFormat="1" ht="29" x14ac:dyDescent="0.35">
      <c r="A75" s="37"/>
      <c r="B75" s="38"/>
      <c r="C75" s="38"/>
      <c r="D75" s="4" t="s">
        <v>12</v>
      </c>
      <c r="E75" s="3" t="s">
        <v>246</v>
      </c>
      <c r="F75" s="7"/>
      <c r="G75" s="6" t="s">
        <v>177</v>
      </c>
      <c r="H75" s="8"/>
      <c r="I75" s="3" t="s">
        <v>247</v>
      </c>
      <c r="J75" s="6" t="s">
        <v>14</v>
      </c>
      <c r="K75" s="39" t="s">
        <v>150</v>
      </c>
      <c r="L75" s="6">
        <f>IF(J75="Ya/Tidak",IF(K75="Ya",1,IF(K75="Tidak",0,"Blm Diisi")),IF(J75="A/B/C",IF(K75="A",1,IF(K75="B",0.5,IF(K75="C",0,"Blm Diisi"))),IF(J75="A/B/C/D",IF(K75="A",1,IF(K75="B",0.67,IF(K75="C",0.33,IF(K75="D",0,"Blm Diisi")))),IF(J75="A/B/C/D/E",IF(K75="A",1,IF(K75="B",0.75,IF(K75="C",0.5,IF(K75="D",0.25,IF(K75="E",0,"Blm Diisi")))))))))</f>
        <v>1</v>
      </c>
      <c r="M75" s="40"/>
      <c r="O75" s="39"/>
    </row>
    <row r="76" spans="1:15" customFormat="1" ht="29" x14ac:dyDescent="0.35">
      <c r="A76" s="37"/>
      <c r="B76" s="38"/>
      <c r="C76" s="38"/>
      <c r="D76" s="4" t="s">
        <v>13</v>
      </c>
      <c r="E76" s="3" t="s">
        <v>248</v>
      </c>
      <c r="F76" s="7"/>
      <c r="G76" s="6" t="s">
        <v>177</v>
      </c>
      <c r="H76" s="8"/>
      <c r="I76" s="3" t="s">
        <v>249</v>
      </c>
      <c r="J76" s="6" t="s">
        <v>14</v>
      </c>
      <c r="K76" s="39" t="s">
        <v>150</v>
      </c>
      <c r="L76" s="6">
        <f>IF(J76="Ya/Tidak",IF(K76="Ya",1,IF(K76="Tidak",0,"Blm Diisi")),IF(J76="A/B/C",IF(K76="A",1,IF(K76="B",0.5,IF(K76="C",0,"Blm Diisi"))),IF(J76="A/B/C/D",IF(K76="A",1,IF(K76="B",0.67,IF(K76="C",0.33,IF(K76="D",0,"Blm Diisi")))),IF(J76="A/B/C/D/E",IF(K76="A",1,IF(K76="B",0.75,IF(K76="C",0.5,IF(K76="D",0.25,IF(K76="E",0,"Blm Diisi")))))))))</f>
        <v>1</v>
      </c>
      <c r="M76" s="40"/>
      <c r="O76" s="39"/>
    </row>
    <row r="77" spans="1:15" customFormat="1" x14ac:dyDescent="0.35">
      <c r="A77" s="31"/>
      <c r="B77" s="32"/>
      <c r="C77" s="32">
        <v>3</v>
      </c>
      <c r="D77" s="201" t="s">
        <v>250</v>
      </c>
      <c r="E77" s="201"/>
      <c r="F77" s="33"/>
      <c r="G77" s="33"/>
      <c r="H77" s="34">
        <v>0.5</v>
      </c>
      <c r="I77" s="34"/>
      <c r="J77" s="35"/>
      <c r="K77" s="136">
        <v>0.5</v>
      </c>
      <c r="L77" s="35">
        <f>AVERAGE(L78:L82)*H77</f>
        <v>0.5</v>
      </c>
      <c r="M77" s="36">
        <f>L77/H77</f>
        <v>1</v>
      </c>
      <c r="O77" s="43"/>
    </row>
    <row r="78" spans="1:15" customFormat="1" x14ac:dyDescent="0.35">
      <c r="A78" s="37"/>
      <c r="B78" s="38"/>
      <c r="C78" s="38"/>
      <c r="D78" s="4" t="s">
        <v>8</v>
      </c>
      <c r="E78" s="3" t="s">
        <v>251</v>
      </c>
      <c r="F78" s="6" t="s">
        <v>150</v>
      </c>
      <c r="G78" s="7"/>
      <c r="H78" s="8"/>
      <c r="I78" s="3" t="s">
        <v>252</v>
      </c>
      <c r="J78" s="6" t="s">
        <v>14</v>
      </c>
      <c r="K78" s="39" t="s">
        <v>150</v>
      </c>
      <c r="L78" s="6">
        <f t="shared" ref="L78:L82" si="3">IF(J78="Ya/Tidak",IF(K78="Ya",1,IF(K78="Tidak",0,"Blm Diisi")),IF(J78="A/B/C",IF(K78="A",1,IF(K78="B",0.5,IF(K78="C",0,"Blm Diisi"))),IF(J78="A/B/C/D",IF(K78="A",1,IF(K78="B",0.67,IF(K78="C",0.33,IF(K78="D",0,"Blm Diisi")))),IF(J78="A/B/C/D/E",IF(K78="A",1,IF(K78="B",0.75,IF(K78="C",0.5,IF(K78="D",0.25,IF(K78="E",0,"Blm Diisi")))))))))</f>
        <v>1</v>
      </c>
      <c r="M78" s="40"/>
      <c r="O78" s="39"/>
    </row>
    <row r="79" spans="1:15" customFormat="1" ht="58" x14ac:dyDescent="0.35">
      <c r="A79" s="37"/>
      <c r="B79" s="38"/>
      <c r="C79" s="38"/>
      <c r="D79" s="4" t="s">
        <v>9</v>
      </c>
      <c r="E79" s="3" t="s">
        <v>253</v>
      </c>
      <c r="F79" s="6" t="s">
        <v>150</v>
      </c>
      <c r="G79" s="7"/>
      <c r="H79" s="8"/>
      <c r="I79" s="3" t="s">
        <v>254</v>
      </c>
      <c r="J79" s="6" t="s">
        <v>162</v>
      </c>
      <c r="K79" s="39" t="s">
        <v>437</v>
      </c>
      <c r="L79" s="6">
        <f t="shared" si="3"/>
        <v>1</v>
      </c>
      <c r="M79" s="40"/>
      <c r="O79" s="39"/>
    </row>
    <row r="80" spans="1:15" customFormat="1" ht="101.5" x14ac:dyDescent="0.35">
      <c r="A80" s="37"/>
      <c r="B80" s="38"/>
      <c r="C80" s="38"/>
      <c r="D80" s="4" t="s">
        <v>10</v>
      </c>
      <c r="E80" s="3" t="s">
        <v>256</v>
      </c>
      <c r="F80" s="6" t="s">
        <v>150</v>
      </c>
      <c r="G80" s="7"/>
      <c r="H80" s="8"/>
      <c r="I80" s="3" t="s">
        <v>257</v>
      </c>
      <c r="J80" s="6" t="s">
        <v>162</v>
      </c>
      <c r="K80" s="39" t="s">
        <v>437</v>
      </c>
      <c r="L80" s="6">
        <f t="shared" si="3"/>
        <v>1</v>
      </c>
      <c r="M80" s="40"/>
      <c r="O80" s="39"/>
    </row>
    <row r="81" spans="1:15" customFormat="1" ht="101.5" x14ac:dyDescent="0.35">
      <c r="A81" s="37"/>
      <c r="B81" s="38"/>
      <c r="C81" s="38"/>
      <c r="D81" s="4" t="s">
        <v>12</v>
      </c>
      <c r="E81" s="3" t="s">
        <v>55</v>
      </c>
      <c r="F81" s="6" t="s">
        <v>150</v>
      </c>
      <c r="G81" s="7"/>
      <c r="H81" s="8"/>
      <c r="I81" s="3" t="s">
        <v>258</v>
      </c>
      <c r="J81" s="6" t="s">
        <v>162</v>
      </c>
      <c r="K81" s="39" t="s">
        <v>437</v>
      </c>
      <c r="L81" s="6">
        <f t="shared" si="3"/>
        <v>1</v>
      </c>
      <c r="M81" s="40"/>
      <c r="O81" s="39"/>
    </row>
    <row r="82" spans="1:15" customFormat="1" ht="72.5" x14ac:dyDescent="0.35">
      <c r="A82" s="37"/>
      <c r="B82" s="38"/>
      <c r="C82" s="38"/>
      <c r="D82" s="4" t="s">
        <v>13</v>
      </c>
      <c r="E82" s="3" t="s">
        <v>56</v>
      </c>
      <c r="F82" s="6" t="s">
        <v>150</v>
      </c>
      <c r="G82" s="7"/>
      <c r="H82" s="8"/>
      <c r="I82" s="3" t="s">
        <v>259</v>
      </c>
      <c r="J82" s="6" t="s">
        <v>161</v>
      </c>
      <c r="K82" s="39" t="s">
        <v>437</v>
      </c>
      <c r="L82" s="6">
        <f t="shared" si="3"/>
        <v>1</v>
      </c>
      <c r="M82" s="40"/>
      <c r="O82" s="39"/>
    </row>
    <row r="83" spans="1:15" customFormat="1" x14ac:dyDescent="0.35">
      <c r="A83" s="31"/>
      <c r="B83" s="32"/>
      <c r="C83" s="32">
        <v>4</v>
      </c>
      <c r="D83" s="201" t="s">
        <v>260</v>
      </c>
      <c r="E83" s="201"/>
      <c r="F83" s="33"/>
      <c r="G83" s="33"/>
      <c r="H83" s="34">
        <v>6</v>
      </c>
      <c r="I83" s="34"/>
      <c r="J83" s="35"/>
      <c r="K83" s="136">
        <v>6</v>
      </c>
      <c r="L83" s="35">
        <f>AVERAGE(L84:L88)*H83</f>
        <v>6</v>
      </c>
      <c r="M83" s="36">
        <f>L83/H83</f>
        <v>1</v>
      </c>
      <c r="O83" s="43"/>
    </row>
    <row r="84" spans="1:15" customFormat="1" x14ac:dyDescent="0.35">
      <c r="A84" s="37"/>
      <c r="B84" s="38"/>
      <c r="C84" s="38"/>
      <c r="D84" s="4" t="s">
        <v>8</v>
      </c>
      <c r="E84" s="57" t="s">
        <v>261</v>
      </c>
      <c r="F84" s="7"/>
      <c r="G84" s="6" t="s">
        <v>177</v>
      </c>
      <c r="H84" s="67"/>
      <c r="I84" s="57" t="s">
        <v>262</v>
      </c>
      <c r="J84" s="68" t="s">
        <v>14</v>
      </c>
      <c r="K84" s="39" t="s">
        <v>150</v>
      </c>
      <c r="L84" s="6">
        <f>IF(J84="Ya/Tidak",IF(K84="Ya",1,IF(K84="Tidak",0,"Blm Diisi")),IF(J84="A/B/C",IF(K84="A",1,IF(K84="B",0.5,IF(K84="C",0,"Blm Diisi"))),IF(J84="A/B/C/D",IF(K84="A",1,IF(K84="B",0.67,IF(K84="C",0.33,IF(K84="D",0,"Blm Diisi")))),IF(J84="A/B/C/D/E",IF(K84="A",1,IF(K84="B",0.75,IF(K84="C",0.5,IF(K84="D",0.25,IF(K84="E",0,"Blm Diisi")))))))))</f>
        <v>1</v>
      </c>
      <c r="M84" s="40"/>
      <c r="O84" s="39"/>
    </row>
    <row r="85" spans="1:15" customFormat="1" ht="87" x14ac:dyDescent="0.35">
      <c r="A85" s="37"/>
      <c r="B85" s="38"/>
      <c r="C85" s="38"/>
      <c r="D85" s="4" t="s">
        <v>9</v>
      </c>
      <c r="E85" s="57" t="s">
        <v>263</v>
      </c>
      <c r="F85" s="7"/>
      <c r="G85" s="6" t="s">
        <v>177</v>
      </c>
      <c r="H85" s="67"/>
      <c r="I85" s="57" t="s">
        <v>264</v>
      </c>
      <c r="J85" s="68" t="s">
        <v>162</v>
      </c>
      <c r="K85" s="39" t="s">
        <v>437</v>
      </c>
      <c r="L85" s="6">
        <f>IF(J85="Ya/Tidak",IF(K85="Ya",1,IF(K85="Tidak",0,"Blm Diisi")),IF(J85="A/B/C",IF(K85="A",1,IF(K85="B",0.5,IF(K85="C",0,"Blm Diisi"))),IF(J85="A/B/C/D",IF(K85="A",1,IF(K85="B",0.67,IF(K85="C",0.33,IF(K85="D",0,"Blm Diisi")))),IF(J85="A/B/C/D/E",IF(K85="A",1,IF(K85="B",0.75,IF(K85="C",0.5,IF(K85="D",0.25,IF(K85="E",0,"Blm Diisi")))))))))</f>
        <v>1</v>
      </c>
      <c r="M85" s="40"/>
      <c r="O85" s="39"/>
    </row>
    <row r="86" spans="1:15" customFormat="1" ht="29" x14ac:dyDescent="0.35">
      <c r="A86" s="37"/>
      <c r="B86" s="38"/>
      <c r="C86" s="38"/>
      <c r="D86" s="4" t="s">
        <v>10</v>
      </c>
      <c r="E86" s="57" t="s">
        <v>265</v>
      </c>
      <c r="F86" s="7"/>
      <c r="G86" s="6" t="s">
        <v>177</v>
      </c>
      <c r="H86" s="67"/>
      <c r="I86" s="57" t="s">
        <v>266</v>
      </c>
      <c r="J86" s="68" t="s">
        <v>14</v>
      </c>
      <c r="K86" s="39" t="s">
        <v>150</v>
      </c>
      <c r="L86" s="6">
        <f>IF(J86="Ya/Tidak",IF(K86="Ya",1,IF(K86="Tidak",0,"Blm Diisi")),IF(J86="A/B/C",IF(K86="A",1,IF(K86="B",0.5,IF(K86="C",0,"Blm Diisi"))),IF(J86="A/B/C/D",IF(K86="A",1,IF(K86="B",0.67,IF(K86="C",0.33,IF(K86="D",0,"Blm Diisi")))),IF(J86="A/B/C/D/E",IF(K86="A",1,IF(K86="B",0.75,IF(K86="C",0.5,IF(K86="D",0.25,IF(K86="E",0,"Blm Diisi")))))))))</f>
        <v>1</v>
      </c>
      <c r="M86" s="40"/>
      <c r="O86" s="39"/>
    </row>
    <row r="87" spans="1:15" customFormat="1" ht="29" x14ac:dyDescent="0.35">
      <c r="A87" s="37"/>
      <c r="B87" s="38"/>
      <c r="C87" s="38"/>
      <c r="D87" s="4" t="s">
        <v>12</v>
      </c>
      <c r="E87" s="57" t="s">
        <v>267</v>
      </c>
      <c r="F87" s="7"/>
      <c r="G87" s="6" t="s">
        <v>177</v>
      </c>
      <c r="H87" s="67"/>
      <c r="I87" s="57" t="s">
        <v>268</v>
      </c>
      <c r="J87" s="68" t="s">
        <v>14</v>
      </c>
      <c r="K87" s="39" t="s">
        <v>150</v>
      </c>
      <c r="L87" s="6">
        <f>IF(J87="Ya/Tidak",IF(K87="Ya",1,IF(K87="Tidak",0,"Blm Diisi")),IF(J87="A/B/C",IF(K87="A",1,IF(K87="B",0.5,IF(K87="C",0,"Blm Diisi"))),IF(J87="A/B/C/D",IF(K87="A",1,IF(K87="B",0.67,IF(K87="C",0.33,IF(K87="D",0,"Blm Diisi")))),IF(J87="A/B/C/D/E",IF(K87="A",1,IF(K87="B",0.75,IF(K87="C",0.5,IF(K87="D",0.25,IF(K87="E",0,"Blm Diisi")))))))))</f>
        <v>1</v>
      </c>
      <c r="M87" s="40"/>
      <c r="O87" s="39"/>
    </row>
    <row r="88" spans="1:15" customFormat="1" ht="29" x14ac:dyDescent="0.35">
      <c r="A88" s="37"/>
      <c r="B88" s="38"/>
      <c r="C88" s="38"/>
      <c r="D88" s="4" t="s">
        <v>13</v>
      </c>
      <c r="E88" s="57" t="s">
        <v>269</v>
      </c>
      <c r="F88" s="7"/>
      <c r="G88" s="6" t="s">
        <v>177</v>
      </c>
      <c r="H88" s="67"/>
      <c r="I88" s="57" t="s">
        <v>270</v>
      </c>
      <c r="J88" s="68" t="s">
        <v>14</v>
      </c>
      <c r="K88" s="39" t="s">
        <v>150</v>
      </c>
      <c r="L88" s="6">
        <f>IF(J88="Ya/Tidak",IF(K88="Ya",1,IF(K88="Tidak",0,"Blm Diisi")),IF(J88="A/B/C",IF(K88="A",1,IF(K88="B",0.5,IF(K88="C",0,"Blm Diisi"))),IF(J88="A/B/C/D",IF(K88="A",1,IF(K88="B",0.67,IF(K88="C",0.33,IF(K88="D",0,"Blm Diisi")))),IF(J88="A/B/C/D/E",IF(K88="A",1,IF(K88="B",0.75,IF(K88="C",0.5,IF(K88="D",0.25,IF(K88="E",0,"Blm Diisi")))))))))</f>
        <v>1</v>
      </c>
      <c r="M88" s="40"/>
      <c r="O88" s="39"/>
    </row>
    <row r="89" spans="1:15" customFormat="1" x14ac:dyDescent="0.35">
      <c r="A89" s="31"/>
      <c r="B89" s="32"/>
      <c r="C89" s="32">
        <v>5</v>
      </c>
      <c r="D89" s="201" t="s">
        <v>271</v>
      </c>
      <c r="E89" s="201"/>
      <c r="F89" s="33"/>
      <c r="G89" s="33"/>
      <c r="H89" s="34">
        <v>1</v>
      </c>
      <c r="I89" s="34" t="s">
        <v>57</v>
      </c>
      <c r="J89" s="35"/>
      <c r="K89" s="136"/>
      <c r="L89" s="35">
        <f>AVERAGE(L90:L91)*H89</f>
        <v>1</v>
      </c>
      <c r="M89" s="36">
        <f>L89/H89</f>
        <v>1</v>
      </c>
      <c r="O89" s="43"/>
    </row>
    <row r="90" spans="1:15" customFormat="1" ht="116" x14ac:dyDescent="0.35">
      <c r="A90" s="37"/>
      <c r="B90" s="38"/>
      <c r="C90" s="38"/>
      <c r="D90" s="4" t="s">
        <v>8</v>
      </c>
      <c r="E90" s="3" t="s">
        <v>462</v>
      </c>
      <c r="F90" s="6" t="s">
        <v>150</v>
      </c>
      <c r="G90" s="7"/>
      <c r="H90" s="8"/>
      <c r="I90" s="3" t="s">
        <v>280</v>
      </c>
      <c r="J90" s="6" t="s">
        <v>162</v>
      </c>
      <c r="K90" s="39" t="s">
        <v>437</v>
      </c>
      <c r="L90" s="6">
        <f t="shared" ref="L90:L91" si="4">IF(J90="Ya/Tidak",IF(K90="Ya",1,IF(K90="Tidak",0,"Blm Diisi")),IF(J90="A/B/C",IF(K90="A",1,IF(K90="B",0.5,IF(K90="C",0,"Blm Diisi"))),IF(J90="A/B/C/D",IF(K90="A",1,IF(K90="B",0.67,IF(K90="C",0.33,IF(K90="D",0,"Blm Diisi")))),IF(J90="A/B/C/D/E",IF(K90="A",1,IF(K90="B",0.75,IF(K90="C",0.5,IF(K90="D",0.25,IF(K90="E",0,"Blm Diisi")))))))))</f>
        <v>1</v>
      </c>
      <c r="M90" s="40"/>
      <c r="O90" s="39"/>
    </row>
    <row r="91" spans="1:15" customFormat="1" ht="116" x14ac:dyDescent="0.35">
      <c r="A91" s="37"/>
      <c r="B91" s="38"/>
      <c r="C91" s="38"/>
      <c r="D91" s="4" t="s">
        <v>9</v>
      </c>
      <c r="E91" s="3" t="s">
        <v>281</v>
      </c>
      <c r="F91" s="69"/>
      <c r="G91" s="6" t="s">
        <v>177</v>
      </c>
      <c r="H91" s="8"/>
      <c r="I91" s="3" t="s">
        <v>282</v>
      </c>
      <c r="J91" s="6" t="s">
        <v>162</v>
      </c>
      <c r="K91" s="39" t="s">
        <v>437</v>
      </c>
      <c r="L91" s="6">
        <f t="shared" si="4"/>
        <v>1</v>
      </c>
      <c r="M91" s="40"/>
      <c r="O91" s="39"/>
    </row>
    <row r="92" spans="1:15" customFormat="1" x14ac:dyDescent="0.35">
      <c r="A92" s="31"/>
      <c r="B92" s="32"/>
      <c r="C92" s="32">
        <v>6</v>
      </c>
      <c r="D92" s="201" t="s">
        <v>283</v>
      </c>
      <c r="E92" s="201"/>
      <c r="F92" s="33"/>
      <c r="G92" s="33"/>
      <c r="H92" s="34">
        <v>0.5</v>
      </c>
      <c r="I92" s="34"/>
      <c r="J92" s="35"/>
      <c r="K92" s="70"/>
      <c r="L92" s="35">
        <f>AVERAGE(L93:L95)*H92</f>
        <v>0.5</v>
      </c>
      <c r="M92" s="36">
        <f>L92/H92</f>
        <v>1</v>
      </c>
      <c r="O92" s="70"/>
    </row>
    <row r="93" spans="1:15" customFormat="1" ht="29" x14ac:dyDescent="0.35">
      <c r="A93" s="37"/>
      <c r="B93" s="38"/>
      <c r="C93" s="38"/>
      <c r="D93" s="4" t="s">
        <v>8</v>
      </c>
      <c r="E93" s="3" t="s">
        <v>284</v>
      </c>
      <c r="F93" s="69"/>
      <c r="G93" s="6" t="s">
        <v>177</v>
      </c>
      <c r="H93" s="8"/>
      <c r="I93" s="3" t="s">
        <v>285</v>
      </c>
      <c r="J93" s="6" t="s">
        <v>14</v>
      </c>
      <c r="K93" s="39" t="s">
        <v>150</v>
      </c>
      <c r="L93" s="6">
        <f>IF(J93="Ya/Tidak",IF(K93="Ya",1,IF(K93="Tidak",0,"Blm Diisi")),IF(J93="A/B/C",IF(K93="A",1,IF(K93="B",0.5,IF(K93="C",0,"Blm Diisi"))),IF(J93="A/B/C/D",IF(K93="A",1,IF(K93="B",0.67,IF(K93="C",0.33,IF(K93="D",0,"Blm Diisi")))),IF(J93="A/B/C/D/E",IF(K93="A",1,IF(K93="B",0.75,IF(K93="C",0.5,IF(K93="D",0.25,IF(K93="E",0,"Blm Diisi")))))))))</f>
        <v>1</v>
      </c>
      <c r="M93" s="40"/>
      <c r="O93" s="39"/>
    </row>
    <row r="94" spans="1:15" customFormat="1" ht="86.5" customHeight="1" x14ac:dyDescent="0.35">
      <c r="A94" s="37"/>
      <c r="B94" s="38"/>
      <c r="C94" s="38"/>
      <c r="D94" s="4" t="s">
        <v>9</v>
      </c>
      <c r="E94" s="3" t="s">
        <v>61</v>
      </c>
      <c r="F94" s="6" t="s">
        <v>150</v>
      </c>
      <c r="G94" s="7"/>
      <c r="H94" s="8"/>
      <c r="I94" s="3" t="s">
        <v>287</v>
      </c>
      <c r="J94" s="6" t="s">
        <v>161</v>
      </c>
      <c r="K94" s="39" t="s">
        <v>437</v>
      </c>
      <c r="L94" s="6">
        <f>IF(J94="Ya/Tidak",IF(K94="Ya",1,IF(K94="Tidak",0,"Blm Diisi")),IF(J94="A/B/C",IF(K94="A",1,IF(K94="B",0.5,IF(K94="C",0,"Blm Diisi"))),IF(J94="A/B/C/D",IF(K94="A",1,IF(K94="B",0.67,IF(K94="C",0.33,IF(K94="D",0,"Blm Diisi")))),IF(J94="A/B/C/D/E",IF(K94="A",1,IF(K94="B",0.75,IF(K94="C",0.5,IF(K94="D",0.25,IF(K94="E",0,"Blm Diisi")))))))))</f>
        <v>1</v>
      </c>
      <c r="M94" s="40"/>
      <c r="O94" s="39"/>
    </row>
    <row r="95" spans="1:15" customFormat="1" ht="87" customHeight="1" x14ac:dyDescent="0.35">
      <c r="A95" s="37"/>
      <c r="B95" s="38"/>
      <c r="C95" s="38"/>
      <c r="D95" s="4" t="s">
        <v>10</v>
      </c>
      <c r="E95" s="3" t="s">
        <v>142</v>
      </c>
      <c r="F95" s="6" t="s">
        <v>150</v>
      </c>
      <c r="G95" s="7"/>
      <c r="H95" s="8"/>
      <c r="I95" s="3" t="s">
        <v>288</v>
      </c>
      <c r="J95" s="6" t="s">
        <v>162</v>
      </c>
      <c r="K95" s="39" t="s">
        <v>437</v>
      </c>
      <c r="L95" s="6">
        <f>IF(J95="Ya/Tidak",IF(K95="Ya",1,IF(K95="Tidak",0,"Blm Diisi")),IF(J95="A/B/C",IF(K95="A",1,IF(K95="B",0.5,IF(K95="C",0,"Blm Diisi"))),IF(J95="A/B/C/D",IF(K95="A",1,IF(K95="B",0.67,IF(K95="C",0.33,IF(K95="D",0,"Blm Diisi")))),IF(J95="A/B/C/D/E",IF(K95="A",1,IF(K95="B",0.75,IF(K95="C",0.5,IF(K95="D",0.25,IF(K95="E",0,"Blm Diisi")))))))))</f>
        <v>1</v>
      </c>
      <c r="M95" s="40"/>
      <c r="O95" s="39"/>
    </row>
    <row r="96" spans="1:15" customFormat="1" x14ac:dyDescent="0.35">
      <c r="A96" s="31"/>
      <c r="B96" s="32"/>
      <c r="C96" s="32">
        <v>7</v>
      </c>
      <c r="D96" s="201" t="s">
        <v>289</v>
      </c>
      <c r="E96" s="201"/>
      <c r="F96" s="33"/>
      <c r="G96" s="33"/>
      <c r="H96" s="34">
        <v>0.5</v>
      </c>
      <c r="I96" s="34"/>
      <c r="J96" s="35"/>
      <c r="K96" s="137"/>
      <c r="L96" s="35">
        <f>AVERAGE(L97:L99)*H96</f>
        <v>0.5</v>
      </c>
      <c r="M96" s="36">
        <f>L96/H96</f>
        <v>1</v>
      </c>
      <c r="O96" s="70"/>
    </row>
    <row r="97" spans="1:15" customFormat="1" x14ac:dyDescent="0.35">
      <c r="A97" s="37"/>
      <c r="B97" s="38"/>
      <c r="C97" s="38"/>
      <c r="D97" s="4" t="s">
        <v>8</v>
      </c>
      <c r="E97" s="3" t="s">
        <v>290</v>
      </c>
      <c r="F97" s="6" t="s">
        <v>150</v>
      </c>
      <c r="G97" s="7"/>
      <c r="H97" s="8"/>
      <c r="I97" s="3" t="s">
        <v>291</v>
      </c>
      <c r="J97" s="6" t="s">
        <v>14</v>
      </c>
      <c r="K97" s="39" t="s">
        <v>150</v>
      </c>
      <c r="L97" s="6">
        <f>IF(J97="Ya/Tidak",IF(K97="Ya",1,IF(K97="Tidak",0,"Blm Diisi")),IF(J97="A/B/C",IF(K97="A",1,IF(K97="B",0.5,IF(K97="C",0,"Blm Diisi"))),IF(J97="A/B/C/D",IF(K97="A",1,IF(K97="B",0.67,IF(K97="C",0.33,IF(K97="D",0,"Blm Diisi")))),IF(J97="A/B/C/D/E",IF(K97="A",1,IF(K97="B",0.75,IF(K97="C",0.5,IF(K97="D",0.25,IF(K97="E",0,"Blm Diisi")))))))))</f>
        <v>1</v>
      </c>
      <c r="M97" s="40"/>
      <c r="O97" s="39"/>
    </row>
    <row r="98" spans="1:15" customFormat="1" ht="58" x14ac:dyDescent="0.35">
      <c r="A98" s="37"/>
      <c r="B98" s="38"/>
      <c r="C98" s="38"/>
      <c r="D98" s="4" t="s">
        <v>9</v>
      </c>
      <c r="E98" s="3" t="s">
        <v>292</v>
      </c>
      <c r="F98" s="71"/>
      <c r="G98" s="6" t="s">
        <v>177</v>
      </c>
      <c r="H98" s="8"/>
      <c r="I98" s="3" t="s">
        <v>293</v>
      </c>
      <c r="J98" s="6" t="s">
        <v>162</v>
      </c>
      <c r="K98" s="39" t="s">
        <v>437</v>
      </c>
      <c r="L98" s="6">
        <f>IF(J98="Ya/Tidak",IF(K98="Ya",1,IF(K98="Tidak",0,"Blm Diisi")),IF(J98="A/B/C",IF(K98="A",1,IF(K98="B",0.5,IF(K98="C",0,"Blm Diisi"))),IF(J98="A/B/C/D",IF(K98="A",1,IF(K98="B",0.67,IF(K98="C",0.33,IF(K98="D",0,"Blm Diisi")))),IF(J98="A/B/C/D/E",IF(K98="A",1,IF(K98="B",0.75,IF(K98="C",0.5,IF(K98="D",0.25,IF(K98="E",0,"Blm Diisi")))))))))</f>
        <v>1</v>
      </c>
      <c r="M98" s="40"/>
      <c r="O98" s="39"/>
    </row>
    <row r="99" spans="1:15" customFormat="1" ht="58" x14ac:dyDescent="0.35">
      <c r="A99" s="37"/>
      <c r="B99" s="38"/>
      <c r="C99" s="38"/>
      <c r="D99" s="4" t="s">
        <v>10</v>
      </c>
      <c r="E99" s="3" t="s">
        <v>294</v>
      </c>
      <c r="F99" s="71"/>
      <c r="G99" s="6" t="s">
        <v>177</v>
      </c>
      <c r="H99" s="8"/>
      <c r="I99" s="3" t="s">
        <v>295</v>
      </c>
      <c r="J99" s="6" t="s">
        <v>162</v>
      </c>
      <c r="K99" s="39" t="s">
        <v>437</v>
      </c>
      <c r="L99" s="6">
        <f>IF(J99="Ya/Tidak",IF(K99="Ya",1,IF(K99="Tidak",0,"Blm Diisi")),IF(J99="A/B/C",IF(K99="A",1,IF(K99="B",0.5,IF(K99="C",0,"Blm Diisi"))),IF(J99="A/B/C/D",IF(K99="A",1,IF(K99="B",0.67,IF(K99="C",0.33,IF(K99="D",0,"Blm Diisi")))),IF(J99="A/B/C/D/E",IF(K99="A",1,IF(K99="B",0.75,IF(K99="C",0.5,IF(K99="D",0.25,IF(K99="E",0,"Blm Diisi")))))))))</f>
        <v>1</v>
      </c>
      <c r="M99" s="40"/>
      <c r="O99" s="39"/>
    </row>
    <row r="100" spans="1:15" customFormat="1" ht="101.5" x14ac:dyDescent="0.35">
      <c r="A100" s="37"/>
      <c r="B100" s="38"/>
      <c r="C100" s="38"/>
      <c r="D100" s="4" t="s">
        <v>12</v>
      </c>
      <c r="E100" s="3" t="s">
        <v>64</v>
      </c>
      <c r="F100" s="71"/>
      <c r="G100" s="6"/>
      <c r="H100" s="8"/>
      <c r="I100" s="3" t="s">
        <v>65</v>
      </c>
      <c r="J100" s="6" t="s">
        <v>190</v>
      </c>
      <c r="K100" s="138" t="s">
        <v>437</v>
      </c>
      <c r="L100" s="6">
        <f>IF(J100="Ya/Tidak",IF(K100="Ya",1,IF(K100="Tidak",0,"Blm Diisi")),IF(J100="A/B/C",IF(K100="A",1,IF(K100="B",0.5,IF(K100="C",0,"Blm Diisi"))),IF(J100="A/B/C/D",IF(K100="A",1,IF(K100="B",0.67,IF(K100="C",0.33,IF(K100="D",0,"Blm Diisi")))),IF(J100="A/B/C/D/E",IF(K100="A",1,IF(K100="B",0.75,IF(K100="C",0.5,IF(K100="D",0.25,IF(K100="E",0,"Blm Diisi")))))))))</f>
        <v>1</v>
      </c>
      <c r="M100" s="40"/>
      <c r="O100" s="39"/>
    </row>
    <row r="101" spans="1:15" customFormat="1" x14ac:dyDescent="0.35">
      <c r="A101" s="31"/>
      <c r="B101" s="32"/>
      <c r="C101" s="32" t="s">
        <v>296</v>
      </c>
      <c r="D101" s="201" t="s">
        <v>297</v>
      </c>
      <c r="E101" s="201"/>
      <c r="F101" s="33"/>
      <c r="G101" s="33"/>
      <c r="H101" s="34">
        <v>0.5</v>
      </c>
      <c r="I101" s="34"/>
      <c r="J101" s="35"/>
      <c r="K101" s="137">
        <v>0.5</v>
      </c>
      <c r="L101" s="35">
        <f>AVERAGE(L102:L104)*H101</f>
        <v>0.5</v>
      </c>
      <c r="M101" s="36">
        <f>L101/H101</f>
        <v>1</v>
      </c>
      <c r="O101" s="43"/>
    </row>
    <row r="102" spans="1:15" customFormat="1" ht="29" x14ac:dyDescent="0.35">
      <c r="A102" s="37"/>
      <c r="B102" s="38"/>
      <c r="C102" s="38"/>
      <c r="D102" s="4" t="s">
        <v>8</v>
      </c>
      <c r="E102" s="3" t="s">
        <v>298</v>
      </c>
      <c r="F102" s="6" t="s">
        <v>150</v>
      </c>
      <c r="G102" s="7"/>
      <c r="H102" s="8"/>
      <c r="I102" s="3" t="s">
        <v>299</v>
      </c>
      <c r="J102" s="6" t="s">
        <v>14</v>
      </c>
      <c r="K102" s="39" t="s">
        <v>150</v>
      </c>
      <c r="L102" s="6">
        <f>IF(J102="Ya/Tidak",IF(K102="Ya",1,IF(K102="Tidak",0,"Blm Diisi")),IF(J102="A/B/C",IF(K102="A",1,IF(K102="B",0.5,IF(K102="C",0,"Blm Diisi"))),IF(J102="A/B/C/D",IF(K102="A",1,IF(K102="B",0.67,IF(K102="C",0.33,IF(K102="D",0,"Blm Diisi")))),IF(J102="A/B/C/D/E",IF(K102="A",1,IF(K102="B",0.75,IF(K102="C",0.5,IF(K102="D",0.25,IF(K102="E",0,"Blm Diisi")))))))))</f>
        <v>1</v>
      </c>
      <c r="M102" s="40"/>
      <c r="O102" s="39"/>
    </row>
    <row r="103" spans="1:15" customFormat="1" ht="58" x14ac:dyDescent="0.35">
      <c r="A103" s="37"/>
      <c r="B103" s="38"/>
      <c r="C103" s="38"/>
      <c r="D103" s="4" t="s">
        <v>9</v>
      </c>
      <c r="E103" s="3" t="s">
        <v>302</v>
      </c>
      <c r="F103" s="6" t="s">
        <v>150</v>
      </c>
      <c r="G103" s="7"/>
      <c r="H103" s="8"/>
      <c r="I103" s="3" t="s">
        <v>303</v>
      </c>
      <c r="J103" s="6" t="s">
        <v>162</v>
      </c>
      <c r="K103" s="39" t="s">
        <v>437</v>
      </c>
      <c r="L103" s="6">
        <f>IF(J103="Ya/Tidak",IF(K103="Ya",1,IF(K103="Tidak",0,"Blm Diisi")),IF(J103="A/B/C",IF(K103="A",1,IF(K103="B",0.5,IF(K103="C",0,"Blm Diisi"))),IF(J103="A/B/C/D",IF(K103="A",1,IF(K103="B",0.67,IF(K103="C",0.33,IF(K103="D",0,"Blm Diisi")))),IF(J103="A/B/C/D/E",IF(K103="A",1,IF(K103="B",0.75,IF(K103="C",0.5,IF(K103="D",0.25,IF(K103="E",0,"Blm Diisi")))))))))</f>
        <v>1</v>
      </c>
      <c r="M103" s="40"/>
      <c r="O103" s="39"/>
    </row>
    <row r="104" spans="1:15" customFormat="1" ht="43.5" x14ac:dyDescent="0.35">
      <c r="A104" s="37"/>
      <c r="B104" s="38"/>
      <c r="C104" s="38"/>
      <c r="D104" s="4" t="s">
        <v>10</v>
      </c>
      <c r="E104" s="3" t="s">
        <v>66</v>
      </c>
      <c r="F104" s="6" t="s">
        <v>150</v>
      </c>
      <c r="G104" s="7"/>
      <c r="H104" s="8"/>
      <c r="I104" s="3" t="s">
        <v>304</v>
      </c>
      <c r="J104" s="6" t="s">
        <v>14</v>
      </c>
      <c r="K104" s="39" t="s">
        <v>150</v>
      </c>
      <c r="L104" s="6">
        <f>IF(J104="Ya/Tidak",IF(K104="Ya",1,IF(K104="Tidak",0,"Blm Diisi")),IF(J104="A/B/C",IF(K104="A",1,IF(K104="B",0.5,IF(K104="C",0,"Blm Diisi"))),IF(J104="A/B/C/D",IF(K104="A",1,IF(K104="B",0.67,IF(K104="C",0.33,IF(K104="D",0,"Blm Diisi")))),IF(J104="A/B/C/D/E",IF(K104="A",1,IF(K104="B",0.75,IF(K104="C",0.5,IF(K104="D",0.25,IF(K104="E",0,"Blm Diisi")))))))))</f>
        <v>1</v>
      </c>
      <c r="M104" s="40"/>
      <c r="O104" s="39"/>
    </row>
    <row r="105" spans="1:15" customFormat="1" x14ac:dyDescent="0.35">
      <c r="A105" s="46"/>
      <c r="B105" s="47" t="s">
        <v>67</v>
      </c>
      <c r="C105" s="48" t="s">
        <v>68</v>
      </c>
      <c r="D105" s="49"/>
      <c r="E105" s="50"/>
      <c r="F105" s="51"/>
      <c r="G105" s="51"/>
      <c r="H105" s="52">
        <v>6</v>
      </c>
      <c r="I105" s="52"/>
      <c r="J105" s="53"/>
      <c r="K105" s="54"/>
      <c r="L105" s="53">
        <f>SUM(L106,L110)</f>
        <v>3</v>
      </c>
      <c r="M105" s="55">
        <f>L105/H105</f>
        <v>0.5</v>
      </c>
      <c r="O105" s="54"/>
    </row>
    <row r="106" spans="1:15" customFormat="1" x14ac:dyDescent="0.35">
      <c r="A106" s="31"/>
      <c r="B106" s="32"/>
      <c r="C106" s="32">
        <v>1</v>
      </c>
      <c r="D106" s="201" t="s">
        <v>69</v>
      </c>
      <c r="E106" s="201"/>
      <c r="F106" s="33"/>
      <c r="G106" s="33"/>
      <c r="H106" s="34">
        <v>1</v>
      </c>
      <c r="I106" s="34"/>
      <c r="J106" s="35"/>
      <c r="K106" s="136"/>
      <c r="L106" s="35">
        <f>AVERAGE(L107:L109)*H106</f>
        <v>1</v>
      </c>
      <c r="M106" s="36">
        <f>L106/H106</f>
        <v>1</v>
      </c>
      <c r="O106" s="43"/>
    </row>
    <row r="107" spans="1:15" customFormat="1" ht="58" x14ac:dyDescent="0.35">
      <c r="A107" s="37"/>
      <c r="B107" s="38"/>
      <c r="C107" s="38"/>
      <c r="D107" s="4" t="s">
        <v>8</v>
      </c>
      <c r="E107" s="3" t="s">
        <v>305</v>
      </c>
      <c r="F107" s="6" t="s">
        <v>150</v>
      </c>
      <c r="G107" s="7"/>
      <c r="H107" s="8"/>
      <c r="I107" s="3" t="s">
        <v>306</v>
      </c>
      <c r="J107" s="6" t="s">
        <v>162</v>
      </c>
      <c r="K107" s="39" t="s">
        <v>437</v>
      </c>
      <c r="L107" s="6">
        <f>IF(J107="Ya/Tidak",IF(K107="Ya",1,IF(K107="Tidak",0,"Blm Diisi")),IF(J107="A/B/C",IF(K107="A",1,IF(K107="B",0.5,IF(K107="C",0,"Blm Diisi"))),IF(J107="A/B/C/D",IF(K107="A",1,IF(K107="B",0.67,IF(K107="C",0.33,IF(K107="D",0,"Blm Diisi")))),IF(J107="A/B/C/D/E",IF(K107="A",1,IF(K107="B",0.75,IF(K107="C",0.5,IF(K107="D",0.25,IF(K107="E",0,"Blm Diisi")))))))))</f>
        <v>1</v>
      </c>
      <c r="M107" s="40"/>
      <c r="O107" s="39"/>
    </row>
    <row r="108" spans="1:15" customFormat="1" ht="58" x14ac:dyDescent="0.35">
      <c r="A108" s="37"/>
      <c r="B108" s="38"/>
      <c r="C108" s="38"/>
      <c r="D108" s="4" t="s">
        <v>9</v>
      </c>
      <c r="E108" s="3" t="s">
        <v>307</v>
      </c>
      <c r="F108" s="6" t="s">
        <v>150</v>
      </c>
      <c r="G108" s="7"/>
      <c r="H108" s="8"/>
      <c r="I108" s="3" t="s">
        <v>308</v>
      </c>
      <c r="J108" s="6" t="s">
        <v>162</v>
      </c>
      <c r="K108" s="39" t="s">
        <v>437</v>
      </c>
      <c r="L108" s="6">
        <f>IF(J108="Ya/Tidak",IF(K108="Ya",1,IF(K108="Tidak",0,"Blm Diisi")),IF(J108="A/B/C",IF(K108="A",1,IF(K108="B",0.5,IF(K108="C",0,"Blm Diisi"))),IF(J108="A/B/C/D",IF(K108="A",1,IF(K108="B",0.67,IF(K108="C",0.33,IF(K108="D",0,"Blm Diisi")))),IF(J108="A/B/C/D/E",IF(K108="A",1,IF(K108="B",0.75,IF(K108="C",0.5,IF(K108="D",0.25,IF(K108="E",0,"Blm Diisi")))))))))</f>
        <v>1</v>
      </c>
      <c r="M108" s="40"/>
      <c r="O108" s="39"/>
    </row>
    <row r="109" spans="1:15" customFormat="1" ht="58" x14ac:dyDescent="0.35">
      <c r="A109" s="37"/>
      <c r="B109" s="38"/>
      <c r="C109" s="38"/>
      <c r="D109" s="4" t="s">
        <v>10</v>
      </c>
      <c r="E109" s="3" t="s">
        <v>309</v>
      </c>
      <c r="F109" s="6" t="s">
        <v>150</v>
      </c>
      <c r="G109" s="7"/>
      <c r="H109" s="8"/>
      <c r="I109" s="3" t="s">
        <v>310</v>
      </c>
      <c r="J109" s="6" t="s">
        <v>162</v>
      </c>
      <c r="K109" s="39" t="s">
        <v>437</v>
      </c>
      <c r="L109" s="6">
        <f>IF(J109="Ya/Tidak",IF(K109="Ya",1,IF(K109="Tidak",0,"Blm Diisi")),IF(J109="A/B/C",IF(K109="A",1,IF(K109="B",0.5,IF(K109="C",0,"Blm Diisi"))),IF(J109="A/B/C/D",IF(K109="A",1,IF(K109="B",0.67,IF(K109="C",0.33,IF(K109="D",0,"Blm Diisi")))),IF(J109="A/B/C/D/E",IF(K109="A",1,IF(K109="B",0.75,IF(K109="C",0.5,IF(K109="D",0.25,IF(K109="E",0,"Blm Diisi")))))))))</f>
        <v>1</v>
      </c>
      <c r="M109" s="40"/>
      <c r="O109" s="39"/>
    </row>
    <row r="110" spans="1:15" customFormat="1" x14ac:dyDescent="0.35">
      <c r="A110" s="31"/>
      <c r="B110" s="32"/>
      <c r="C110" s="32">
        <v>2</v>
      </c>
      <c r="D110" s="201" t="s">
        <v>75</v>
      </c>
      <c r="E110" s="201"/>
      <c r="F110" s="33"/>
      <c r="G110" s="33"/>
      <c r="H110" s="34">
        <v>2</v>
      </c>
      <c r="I110" s="34"/>
      <c r="J110" s="35"/>
      <c r="K110" s="136"/>
      <c r="L110" s="35">
        <f>AVERAGE(L111:L114)*H110</f>
        <v>2</v>
      </c>
      <c r="M110" s="36">
        <f>L110/H110</f>
        <v>1</v>
      </c>
      <c r="O110" s="43"/>
    </row>
    <row r="111" spans="1:15" customFormat="1" ht="116" x14ac:dyDescent="0.35">
      <c r="A111" s="37"/>
      <c r="B111" s="38"/>
      <c r="C111" s="38"/>
      <c r="D111" s="4" t="s">
        <v>8</v>
      </c>
      <c r="E111" s="3" t="s">
        <v>311</v>
      </c>
      <c r="F111" s="6" t="s">
        <v>150</v>
      </c>
      <c r="G111" s="7"/>
      <c r="H111" s="8"/>
      <c r="I111" s="3" t="s">
        <v>312</v>
      </c>
      <c r="J111" s="6" t="s">
        <v>162</v>
      </c>
      <c r="K111" s="39" t="s">
        <v>437</v>
      </c>
      <c r="L111" s="6">
        <f>IF(J111="Ya/Tidak",IF(K111="Ya",1,IF(K111="Tidak",0,"Blm Diisi")),IF(J111="A/B/C",IF(K111="A",1,IF(K111="B",0.5,IF(K111="C",0,"Blm Diisi"))),IF(J111="A/B/C/D",IF(K111="A",1,IF(K111="B",0.67,IF(K111="C",0.33,IF(K111="D",0,"Blm Diisi")))),IF(J111="A/B/C/D/E",IF(K111="A",1,IF(K111="B",0.75,IF(K111="C",0.5,IF(K111="D",0.25,IF(K111="E",0,"Blm Diisi")))))))))</f>
        <v>1</v>
      </c>
      <c r="M111" s="40"/>
      <c r="O111" s="39"/>
    </row>
    <row r="112" spans="1:15" customFormat="1" ht="29" x14ac:dyDescent="0.35">
      <c r="A112" s="37"/>
      <c r="B112" s="38"/>
      <c r="C112" s="38"/>
      <c r="D112" s="4" t="s">
        <v>9</v>
      </c>
      <c r="E112" s="3" t="s">
        <v>313</v>
      </c>
      <c r="F112" s="6" t="s">
        <v>150</v>
      </c>
      <c r="G112" s="7"/>
      <c r="H112" s="8"/>
      <c r="I112" s="3" t="s">
        <v>314</v>
      </c>
      <c r="J112" s="6" t="s">
        <v>14</v>
      </c>
      <c r="K112" s="39" t="s">
        <v>150</v>
      </c>
      <c r="L112" s="6">
        <f>IF(J112="Ya/Tidak",IF(K112="Ya",1,IF(K112="Tidak",0,"Blm Diisi")),IF(J112="A/B/C",IF(K112="A",1,IF(K112="B",0.5,IF(K112="C",0,"Blm Diisi"))),IF(J112="A/B/C/D",IF(K112="A",1,IF(K112="B",0.67,IF(K112="C",0.33,IF(K112="D",0,"Blm Diisi")))),IF(J112="A/B/C/D/E",IF(K112="A",1,IF(K112="B",0.75,IF(K112="C",0.5,IF(K112="D",0.25,IF(K112="E",0,"Blm Diisi")))))))))</f>
        <v>1</v>
      </c>
      <c r="M112" s="40"/>
      <c r="O112" s="39"/>
    </row>
    <row r="113" spans="1:15" customFormat="1" ht="114.75" customHeight="1" x14ac:dyDescent="0.35">
      <c r="A113" s="37"/>
      <c r="B113" s="38"/>
      <c r="C113" s="38"/>
      <c r="D113" s="4" t="s">
        <v>10</v>
      </c>
      <c r="E113" s="3" t="s">
        <v>315</v>
      </c>
      <c r="F113" s="6" t="s">
        <v>150</v>
      </c>
      <c r="G113" s="7"/>
      <c r="H113" s="8"/>
      <c r="I113" s="3" t="s">
        <v>316</v>
      </c>
      <c r="J113" s="6" t="s">
        <v>162</v>
      </c>
      <c r="K113" s="39" t="s">
        <v>437</v>
      </c>
      <c r="L113" s="6">
        <f>IF(J113="Ya/Tidak",IF(K113="Ya",1,IF(K113="Tidak",0,"Blm Diisi")),IF(J113="A/B/C",IF(K113="A",1,IF(K113="B",0.5,IF(K113="C",0,"Blm Diisi"))),IF(J113="A/B/C/D",IF(K113="A",1,IF(K113="B",0.67,IF(K113="C",0.33,IF(K113="D",0,"Blm Diisi")))),IF(J113="A/B/C/D/E",IF(K113="A",1,IF(K113="B",0.75,IF(K113="C",0.5,IF(K113="D",0.25,IF(K113="E",0,"Blm Diisi")))))))))</f>
        <v>1</v>
      </c>
      <c r="M113" s="40"/>
      <c r="O113" s="39"/>
    </row>
    <row r="114" spans="1:15" customFormat="1" ht="58" x14ac:dyDescent="0.35">
      <c r="A114" s="37"/>
      <c r="B114" s="38"/>
      <c r="C114" s="38"/>
      <c r="D114" s="4" t="s">
        <v>12</v>
      </c>
      <c r="E114" s="3" t="s">
        <v>317</v>
      </c>
      <c r="F114" s="6" t="s">
        <v>150</v>
      </c>
      <c r="G114" s="7"/>
      <c r="H114" s="8"/>
      <c r="I114" s="3" t="s">
        <v>318</v>
      </c>
      <c r="J114" s="6" t="s">
        <v>162</v>
      </c>
      <c r="K114" s="39" t="s">
        <v>437</v>
      </c>
      <c r="L114" s="6">
        <f>IF(J114="Ya/Tidak",IF(K114="Ya",1,IF(K114="Tidak",0,"Blm Diisi")),IF(J114="A/B/C",IF(K114="A",1,IF(K114="B",0.5,IF(K114="C",0,"Blm Diisi"))),IF(J114="A/B/C/D",IF(K114="A",1,IF(K114="B",0.67,IF(K114="C",0.33,IF(K114="D",0,"Blm Diisi")))),IF(J114="A/B/C/D/E",IF(K114="A",1,IF(K114="B",0.75,IF(K114="C",0.5,IF(K114="D",0.25,IF(K114="E",0,"Blm Diisi")))))))))</f>
        <v>1</v>
      </c>
      <c r="M114" s="40"/>
      <c r="O114" s="39"/>
    </row>
    <row r="115" spans="1:15" customFormat="1" x14ac:dyDescent="0.35">
      <c r="A115" s="46"/>
      <c r="B115" s="47" t="s">
        <v>78</v>
      </c>
      <c r="C115" s="48" t="s">
        <v>79</v>
      </c>
      <c r="D115" s="49"/>
      <c r="E115" s="50"/>
      <c r="F115" s="51"/>
      <c r="G115" s="51"/>
      <c r="H115" s="52">
        <v>12</v>
      </c>
      <c r="I115" s="52"/>
      <c r="J115" s="53"/>
      <c r="K115" s="54"/>
      <c r="L115" s="53">
        <f>SUM(L116,L128,L131,L133,L139,L141,L146)</f>
        <v>6.75</v>
      </c>
      <c r="M115" s="55">
        <f>L115/H115</f>
        <v>0.5625</v>
      </c>
      <c r="O115" s="54"/>
    </row>
    <row r="116" spans="1:15" customFormat="1" x14ac:dyDescent="0.35">
      <c r="A116" s="31"/>
      <c r="B116" s="32"/>
      <c r="C116" s="32">
        <v>1</v>
      </c>
      <c r="D116" s="201" t="s">
        <v>321</v>
      </c>
      <c r="E116" s="201"/>
      <c r="F116" s="33"/>
      <c r="G116" s="33"/>
      <c r="H116" s="34">
        <v>0.75</v>
      </c>
      <c r="I116" s="34"/>
      <c r="J116" s="35"/>
      <c r="K116" s="136"/>
      <c r="L116" s="35">
        <f>((2/3*AVERAGE(L117:L121))+(1/3*AVERAGE(L122:L127)))*H116</f>
        <v>0.75</v>
      </c>
      <c r="M116" s="36">
        <f>L116/H116</f>
        <v>1</v>
      </c>
      <c r="O116" s="43"/>
    </row>
    <row r="117" spans="1:15" customFormat="1" ht="28.5" x14ac:dyDescent="0.35">
      <c r="A117" s="37"/>
      <c r="B117" s="38"/>
      <c r="C117" s="38"/>
      <c r="D117" s="4" t="s">
        <v>8</v>
      </c>
      <c r="E117" s="3" t="s">
        <v>322</v>
      </c>
      <c r="F117" s="71"/>
      <c r="G117" s="6" t="s">
        <v>177</v>
      </c>
      <c r="H117" s="8"/>
      <c r="I117" s="3" t="s">
        <v>323</v>
      </c>
      <c r="J117" s="6" t="s">
        <v>14</v>
      </c>
      <c r="K117" s="72" t="s">
        <v>150</v>
      </c>
      <c r="L117" s="6">
        <f>IF(J117="Ya/Tidak",IF(K117="Ya",1,IF(K117="Tidak",0,"Blm Diisi")),IF(J117="A/B/C",IF(K117="A",1,IF(K117="B",0.5,IF(K117="C",0,"Blm Diisi"))),IF(J117="A/B/C/D",IF(K117="A",1,IF(K117="B",0.67,IF(K117="C",0.33,IF(K117="D",0,"Blm Diisi")))),IF(J117="A/B/C/D/E",IF(K117="A",1,IF(K117="B",0.75,IF(K117="C",0.5,IF(K117="D",0.25,IF(K117="E",0,"Blm Diisi")))))))))</f>
        <v>1</v>
      </c>
      <c r="M117" s="40"/>
      <c r="O117" s="72"/>
    </row>
    <row r="118" spans="1:15" customFormat="1" ht="43.5" x14ac:dyDescent="0.35">
      <c r="A118" s="37"/>
      <c r="B118" s="38"/>
      <c r="C118" s="38"/>
      <c r="D118" s="4" t="s">
        <v>9</v>
      </c>
      <c r="E118" s="3" t="s">
        <v>324</v>
      </c>
      <c r="F118" s="6" t="s">
        <v>150</v>
      </c>
      <c r="G118" s="7"/>
      <c r="H118" s="8"/>
      <c r="I118" s="3" t="s">
        <v>325</v>
      </c>
      <c r="J118" s="6" t="s">
        <v>161</v>
      </c>
      <c r="K118" s="72" t="s">
        <v>437</v>
      </c>
      <c r="L118" s="6">
        <f>IF(J118="Ya/Tidak",IF(K118="Ya",1,IF(K118="Tidak",0,"Blm Diisi")),IF(J118="A/B/C",IF(K118="A",1,IF(K118="B",0.5,IF(K118="C",0,"Blm Diisi"))),IF(J118="A/B/C/D",IF(K118="A",1,IF(K118="B",0.67,IF(K118="C",0.33,IF(K118="D",0,"Blm Diisi")))),IF(J118="A/B/C/D/E",IF(K118="A",1,IF(K118="B",0.75,IF(K118="C",0.5,IF(K118="D",0.25,IF(K118="E",0,"Blm Diisi")))))))))</f>
        <v>1</v>
      </c>
      <c r="M118" s="40"/>
      <c r="O118" s="72"/>
    </row>
    <row r="119" spans="1:15" customFormat="1" x14ac:dyDescent="0.35">
      <c r="A119" s="37"/>
      <c r="B119" s="38"/>
      <c r="C119" s="38"/>
      <c r="D119" s="4" t="s">
        <v>10</v>
      </c>
      <c r="E119" s="3" t="s">
        <v>80</v>
      </c>
      <c r="F119" s="6" t="s">
        <v>150</v>
      </c>
      <c r="G119" s="7"/>
      <c r="H119" s="8"/>
      <c r="I119" s="3" t="s">
        <v>81</v>
      </c>
      <c r="J119" s="6" t="s">
        <v>14</v>
      </c>
      <c r="K119" s="72" t="s">
        <v>150</v>
      </c>
      <c r="L119" s="6">
        <f>IF(J119="Ya/Tidak",IF(K119="Ya",1,IF(K119="Tidak",0,"Blm Diisi")),IF(J119="A/B/C",IF(K119="A",1,IF(K119="B",0.5,IF(K119="C",0,"Blm Diisi"))),IF(J119="A/B/C/D",IF(K119="A",1,IF(K119="B",0.67,IF(K119="C",0.33,IF(K119="D",0,"Blm Diisi")))),IF(J119="A/B/C/D/E",IF(K119="A",1,IF(K119="B",0.75,IF(K119="C",0.5,IF(K119="D",0.25,IF(K119="E",0,"Blm Diisi")))))))))</f>
        <v>1</v>
      </c>
      <c r="M119" s="40"/>
      <c r="O119" s="72"/>
    </row>
    <row r="120" spans="1:15" customFormat="1" ht="29" x14ac:dyDescent="0.35">
      <c r="A120" s="37"/>
      <c r="B120" s="38"/>
      <c r="C120" s="38"/>
      <c r="D120" s="4" t="s">
        <v>12</v>
      </c>
      <c r="E120" s="3" t="s">
        <v>326</v>
      </c>
      <c r="F120" s="6" t="s">
        <v>150</v>
      </c>
      <c r="G120" s="7"/>
      <c r="H120" s="8"/>
      <c r="I120" s="3" t="s">
        <v>327</v>
      </c>
      <c r="J120" s="6" t="s">
        <v>14</v>
      </c>
      <c r="K120" s="72" t="s">
        <v>150</v>
      </c>
      <c r="L120" s="6">
        <f>IF(J120="Ya/Tidak",IF(K120="Ya",1,IF(K120="Tidak",0,"Blm Diisi")),IF(J120="A/B/C",IF(K120="A",1,IF(K120="B",0.5,IF(K120="C",0,"Blm Diisi"))),IF(J120="A/B/C/D",IF(K120="A",1,IF(K120="B",0.67,IF(K120="C",0.33,IF(K120="D",0,"Blm Diisi")))),IF(J120="A/B/C/D/E",IF(K120="A",1,IF(K120="B",0.75,IF(K120="C",0.5,IF(K120="D",0.25,IF(K120="E",0,"Blm Diisi")))))))))</f>
        <v>1</v>
      </c>
      <c r="M120" s="40"/>
      <c r="O120" s="72"/>
    </row>
    <row r="121" spans="1:15" customFormat="1" ht="29" x14ac:dyDescent="0.35">
      <c r="A121" s="37"/>
      <c r="B121" s="38"/>
      <c r="C121" s="38"/>
      <c r="D121" s="4" t="s">
        <v>13</v>
      </c>
      <c r="E121" s="3" t="s">
        <v>328</v>
      </c>
      <c r="F121" s="6" t="s">
        <v>150</v>
      </c>
      <c r="G121" s="7"/>
      <c r="H121" s="8"/>
      <c r="I121" s="3" t="s">
        <v>329</v>
      </c>
      <c r="J121" s="6" t="s">
        <v>14</v>
      </c>
      <c r="K121" s="72" t="s">
        <v>150</v>
      </c>
      <c r="L121" s="6">
        <f>IF(J121="Ya/Tidak",IF(K121="Ya",1,IF(K121="Tidak",0,"Blm Diisi")),IF(J121="A/B/C",IF(K121="A",1,IF(K121="B",0.5,IF(K121="C",0,"Blm Diisi"))),IF(J121="A/B/C/D",IF(K121="A",1,IF(K121="B",0.67,IF(K121="C",0.33,IF(K121="D",0,"Blm Diisi")))),IF(J121="A/B/C/D/E",IF(K121="A",1,IF(K121="B",0.75,IF(K121="C",0.5,IF(K121="D",0.25,IF(K121="E",0,"Blm Diisi")))))))))</f>
        <v>1</v>
      </c>
      <c r="M121" s="40"/>
      <c r="O121" s="72"/>
    </row>
    <row r="122" spans="1:15" customFormat="1" ht="47.15" customHeight="1" x14ac:dyDescent="0.35">
      <c r="A122" s="37"/>
      <c r="B122" s="38"/>
      <c r="C122" s="38"/>
      <c r="D122" s="4" t="s">
        <v>16</v>
      </c>
      <c r="E122" s="3" t="s">
        <v>82</v>
      </c>
      <c r="F122" s="6" t="s">
        <v>150</v>
      </c>
      <c r="G122" s="7"/>
      <c r="H122" s="8"/>
      <c r="I122" s="209" t="s">
        <v>86</v>
      </c>
      <c r="J122" s="73" t="s">
        <v>330</v>
      </c>
      <c r="K122" s="74">
        <f>K127/K123</f>
        <v>1</v>
      </c>
      <c r="L122" s="75">
        <f>IF(OR(K122&gt;0,K122=0),K122,"Blm Diisi")</f>
        <v>1</v>
      </c>
      <c r="M122" s="40"/>
      <c r="O122" s="76"/>
    </row>
    <row r="123" spans="1:15" customFormat="1" ht="18.75" customHeight="1" x14ac:dyDescent="0.35">
      <c r="A123" s="37"/>
      <c r="B123" s="38"/>
      <c r="C123" s="38"/>
      <c r="D123" s="4"/>
      <c r="E123" s="77" t="s">
        <v>143</v>
      </c>
      <c r="F123" s="6"/>
      <c r="G123" s="7"/>
      <c r="H123" s="8"/>
      <c r="I123" s="209"/>
      <c r="J123" s="73" t="s">
        <v>331</v>
      </c>
      <c r="K123" s="66">
        <f>SUM(K124:K126)</f>
        <v>1</v>
      </c>
      <c r="L123" s="66"/>
      <c r="M123" s="40"/>
      <c r="O123" s="78"/>
    </row>
    <row r="124" spans="1:15" customFormat="1" ht="16.5" customHeight="1" x14ac:dyDescent="0.35">
      <c r="A124" s="37"/>
      <c r="B124" s="38"/>
      <c r="C124" s="38"/>
      <c r="D124" s="4"/>
      <c r="E124" s="79" t="s">
        <v>83</v>
      </c>
      <c r="F124" s="6"/>
      <c r="G124" s="7"/>
      <c r="H124" s="8"/>
      <c r="I124" s="209"/>
      <c r="J124" s="6" t="s">
        <v>331</v>
      </c>
      <c r="K124" s="72">
        <v>1</v>
      </c>
      <c r="L124" s="66"/>
      <c r="M124" s="40"/>
      <c r="O124" s="72"/>
    </row>
    <row r="125" spans="1:15" customFormat="1" x14ac:dyDescent="0.35">
      <c r="A125" s="37"/>
      <c r="B125" s="38"/>
      <c r="C125" s="38"/>
      <c r="D125" s="4"/>
      <c r="E125" s="79" t="s">
        <v>84</v>
      </c>
      <c r="F125" s="6"/>
      <c r="G125" s="7"/>
      <c r="H125" s="8"/>
      <c r="I125" s="209"/>
      <c r="J125" s="191"/>
      <c r="K125" s="191"/>
      <c r="L125" s="191"/>
      <c r="M125" s="191"/>
      <c r="O125" s="72"/>
    </row>
    <row r="126" spans="1:15" customFormat="1" x14ac:dyDescent="0.35">
      <c r="A126" s="37"/>
      <c r="B126" s="38"/>
      <c r="C126" s="38"/>
      <c r="D126" s="4"/>
      <c r="E126" s="79" t="s">
        <v>85</v>
      </c>
      <c r="F126" s="6"/>
      <c r="G126" s="7"/>
      <c r="H126" s="8"/>
      <c r="I126" s="209"/>
      <c r="J126" s="191"/>
      <c r="K126" s="191"/>
      <c r="L126" s="191"/>
      <c r="M126" s="191"/>
      <c r="O126" s="72"/>
    </row>
    <row r="127" spans="1:15" customFormat="1" x14ac:dyDescent="0.35">
      <c r="A127" s="37"/>
      <c r="B127" s="38"/>
      <c r="C127" s="38"/>
      <c r="D127" s="4"/>
      <c r="E127" s="77" t="s">
        <v>144</v>
      </c>
      <c r="F127" s="6"/>
      <c r="G127" s="7"/>
      <c r="H127" s="8"/>
      <c r="I127" s="209"/>
      <c r="J127" s="73" t="s">
        <v>331</v>
      </c>
      <c r="K127" s="72">
        <v>1</v>
      </c>
      <c r="L127" s="66"/>
      <c r="M127" s="40"/>
      <c r="O127" s="72"/>
    </row>
    <row r="128" spans="1:15" customFormat="1" x14ac:dyDescent="0.35">
      <c r="A128" s="31"/>
      <c r="B128" s="32"/>
      <c r="C128" s="32">
        <v>2</v>
      </c>
      <c r="D128" s="201" t="s">
        <v>332</v>
      </c>
      <c r="E128" s="201"/>
      <c r="F128" s="33"/>
      <c r="G128" s="33"/>
      <c r="H128" s="34">
        <v>0.75</v>
      </c>
      <c r="I128" s="34"/>
      <c r="J128" s="35"/>
      <c r="K128" s="136"/>
      <c r="L128" s="35">
        <f>AVERAGE(L129:L130)*H128</f>
        <v>0.75</v>
      </c>
      <c r="M128" s="36">
        <f>L128/H128</f>
        <v>1</v>
      </c>
      <c r="O128" s="43"/>
    </row>
    <row r="129" spans="1:15" customFormat="1" ht="29" x14ac:dyDescent="0.35">
      <c r="A129" s="37"/>
      <c r="B129" s="38"/>
      <c r="C129" s="38"/>
      <c r="D129" s="4" t="s">
        <v>8</v>
      </c>
      <c r="E129" s="3" t="s">
        <v>333</v>
      </c>
      <c r="F129" s="71"/>
      <c r="G129" s="6" t="s">
        <v>177</v>
      </c>
      <c r="H129" s="8"/>
      <c r="I129" s="3" t="s">
        <v>334</v>
      </c>
      <c r="J129" s="6" t="s">
        <v>14</v>
      </c>
      <c r="K129" s="72" t="s">
        <v>150</v>
      </c>
      <c r="L129" s="6">
        <f t="shared" ref="L129" si="5">IF(J129="Ya/Tidak",IF(K129="Ya",1,IF(K129="Tidak",0,"Blm Diisi")),IF(J129="A/B/C",IF(K129="A",1,IF(K129="B",0.5,IF(K129="C",0,"Blm Diisi"))),IF(J129="A/B/C/D",IF(K129="A",1,IF(K129="B",0.67,IF(K129="C",0.33,IF(K129="D",0,"Blm Diisi")))),IF(J129="A/B/C/D/E",IF(K129="A",1,IF(K129="B",0.75,IF(K129="C",0.5,IF(K129="D",0.25,IF(K129="E",0,"Blm Diisi")))))))))</f>
        <v>1</v>
      </c>
      <c r="M129" s="40"/>
      <c r="O129" s="72"/>
    </row>
    <row r="130" spans="1:15" customFormat="1" ht="29" x14ac:dyDescent="0.35">
      <c r="A130" s="37"/>
      <c r="B130" s="38"/>
      <c r="C130" s="38"/>
      <c r="D130" s="4" t="s">
        <v>9</v>
      </c>
      <c r="E130" s="3" t="s">
        <v>343</v>
      </c>
      <c r="F130" s="6" t="s">
        <v>150</v>
      </c>
      <c r="G130" s="7"/>
      <c r="H130" s="8"/>
      <c r="I130" s="3" t="s">
        <v>344</v>
      </c>
      <c r="J130" s="66" t="s">
        <v>345</v>
      </c>
      <c r="K130" s="72">
        <v>5</v>
      </c>
      <c r="L130" s="75">
        <f>IF(OR(K130&gt;0,K130=0),K130/5,"Blm Diisi")</f>
        <v>1</v>
      </c>
      <c r="M130" s="40"/>
      <c r="O130" s="72"/>
    </row>
    <row r="131" spans="1:15" customFormat="1" x14ac:dyDescent="0.35">
      <c r="A131" s="31"/>
      <c r="B131" s="32"/>
      <c r="C131" s="32">
        <v>3</v>
      </c>
      <c r="D131" s="201" t="s">
        <v>98</v>
      </c>
      <c r="E131" s="201"/>
      <c r="F131" s="33"/>
      <c r="G131" s="33"/>
      <c r="H131" s="34">
        <v>1</v>
      </c>
      <c r="I131" s="34"/>
      <c r="J131" s="35"/>
      <c r="K131" s="136"/>
      <c r="L131" s="35">
        <f>AVERAGE(L132:L132)*H131</f>
        <v>1</v>
      </c>
      <c r="M131" s="36">
        <f>L131/H131</f>
        <v>1</v>
      </c>
      <c r="O131" s="43"/>
    </row>
    <row r="132" spans="1:15" customFormat="1" ht="28.5" x14ac:dyDescent="0.35">
      <c r="A132" s="37"/>
      <c r="B132" s="38"/>
      <c r="C132" s="38"/>
      <c r="D132" s="4" t="s">
        <v>8</v>
      </c>
      <c r="E132" s="3" t="s">
        <v>346</v>
      </c>
      <c r="F132" s="71"/>
      <c r="G132" s="6" t="s">
        <v>177</v>
      </c>
      <c r="H132" s="8"/>
      <c r="I132" s="3" t="s">
        <v>347</v>
      </c>
      <c r="J132" s="6" t="s">
        <v>14</v>
      </c>
      <c r="K132" s="72" t="s">
        <v>150</v>
      </c>
      <c r="L132" s="6">
        <f>IF(J132="Ya/Tidak",IF(K132="Ya",1,IF(K132="Tidak",0,"Blm Diisi")),IF(J132="A/B/C",IF(K132="A",1,IF(K132="B",0.5,IF(K132="C",0,"Blm Diisi"))),IF(J132="A/B/C/D",IF(K132="A",1,IF(K132="B",0.67,IF(K132="C",0.33,IF(K132="D",0,"Blm Diisi")))),IF(J132="A/B/C/D/E",IF(K132="A",1,IF(K132="B",0.75,IF(K132="C",0.5,IF(K132="D",0.25,IF(K132="E",0,"Blm Diisi")))))))))</f>
        <v>1</v>
      </c>
      <c r="M132" s="40"/>
      <c r="O132" s="72"/>
    </row>
    <row r="133" spans="1:15" customFormat="1" x14ac:dyDescent="0.35">
      <c r="A133" s="31"/>
      <c r="B133" s="32"/>
      <c r="C133" s="32">
        <v>4</v>
      </c>
      <c r="D133" s="201" t="s">
        <v>355</v>
      </c>
      <c r="E133" s="201"/>
      <c r="F133" s="33"/>
      <c r="G133" s="33"/>
      <c r="H133" s="34">
        <v>0.75</v>
      </c>
      <c r="I133" s="34"/>
      <c r="J133" s="35"/>
      <c r="K133" s="136"/>
      <c r="L133" s="35">
        <f>AVERAGE(L134:L138)*H133</f>
        <v>0.75</v>
      </c>
      <c r="M133" s="36">
        <f>L133/H133</f>
        <v>1</v>
      </c>
      <c r="O133" s="43"/>
    </row>
    <row r="134" spans="1:15" customFormat="1" ht="28.5" x14ac:dyDescent="0.35">
      <c r="A134" s="37"/>
      <c r="B134" s="38"/>
      <c r="C134" s="38"/>
      <c r="D134" s="4" t="s">
        <v>8</v>
      </c>
      <c r="E134" s="3" t="s">
        <v>356</v>
      </c>
      <c r="F134" s="71"/>
      <c r="G134" s="6" t="s">
        <v>177</v>
      </c>
      <c r="H134" s="8"/>
      <c r="I134" s="3" t="s">
        <v>357</v>
      </c>
      <c r="J134" s="6" t="s">
        <v>14</v>
      </c>
      <c r="K134" s="72" t="s">
        <v>150</v>
      </c>
      <c r="L134" s="6">
        <f>IF(J134="Ya/Tidak",IF(K134="Ya",1,IF(K134="Tidak",0,"Blm Diisi")),IF(J134="A/B/C",IF(K134="A",1,IF(K134="B",0.5,IF(K134="C",0,"Blm Diisi"))),IF(J134="A/B/C/D",IF(K134="A",1,IF(K134="B",0.67,IF(K134="C",0.33,IF(K134="D",0,"Blm Diisi")))),IF(J134="A/B/C/D/E",IF(K134="A",1,IF(K134="B",0.75,IF(K134="C",0.5,IF(K134="D",0.25,IF(K134="E",0,"Blm Diisi")))))))))</f>
        <v>1</v>
      </c>
      <c r="M134" s="40"/>
      <c r="O134" s="72"/>
    </row>
    <row r="135" spans="1:15" customFormat="1" ht="58" x14ac:dyDescent="0.35">
      <c r="A135" s="37"/>
      <c r="B135" s="38"/>
      <c r="C135" s="38"/>
      <c r="D135" s="4" t="s">
        <v>9</v>
      </c>
      <c r="E135" s="3" t="s">
        <v>358</v>
      </c>
      <c r="F135" s="6" t="s">
        <v>150</v>
      </c>
      <c r="G135" s="7"/>
      <c r="H135" s="8"/>
      <c r="I135" s="3" t="s">
        <v>359</v>
      </c>
      <c r="J135" s="6" t="s">
        <v>162</v>
      </c>
      <c r="K135" s="72" t="s">
        <v>437</v>
      </c>
      <c r="L135" s="6">
        <f>IF(J135="Ya/Tidak",IF(K135="Ya",1,IF(K135="Tidak",0,"Blm Diisi")),IF(J135="A/B/C",IF(K135="A",1,IF(K135="B",0.5,IF(K135="C",0,"Blm Diisi"))),IF(J135="A/B/C/D",IF(K135="A",1,IF(K135="B",0.67,IF(K135="C",0.33,IF(K135="D",0,"Blm Diisi")))),IF(J135="A/B/C/D/E",IF(K135="A",1,IF(K135="B",0.75,IF(K135="C",0.5,IF(K135="D",0.25,IF(K135="E",0,"Blm Diisi")))))))))</f>
        <v>1</v>
      </c>
      <c r="M135" s="40"/>
      <c r="O135" s="72"/>
    </row>
    <row r="136" spans="1:15" customFormat="1" x14ac:dyDescent="0.35">
      <c r="A136" s="37"/>
      <c r="B136" s="38"/>
      <c r="C136" s="38"/>
      <c r="D136" s="4" t="s">
        <v>10</v>
      </c>
      <c r="E136" s="5" t="s">
        <v>149</v>
      </c>
      <c r="F136" s="6" t="s">
        <v>150</v>
      </c>
      <c r="G136" s="7"/>
      <c r="H136" s="8"/>
      <c r="I136" s="3" t="s">
        <v>151</v>
      </c>
      <c r="J136" s="6" t="s">
        <v>14</v>
      </c>
      <c r="K136" s="72" t="s">
        <v>150</v>
      </c>
      <c r="L136" s="6">
        <f>IF(J136="Ya/Tidak",IF(K136="Ya",1,IF(K136="Tidak",0,"Blm Diisi")),IF(J136="A/B/C",IF(K136="A",1,IF(K136="B",0.5,IF(K136="C",0,"Blm Diisi"))),IF(J136="A/B/C/D",IF(K136="A",1,IF(K136="B",0.67,IF(K136="C",0.33,IF(K136="D",0,"Blm Diisi")))),IF(J136="A/B/C/D/E",IF(K136="A",1,IF(K136="B",0.75,IF(K136="C",0.5,IF(K136="D",0.25,IF(K136="E",0,"Blm Diisi")))))))))</f>
        <v>1</v>
      </c>
      <c r="M136" s="40"/>
      <c r="O136" s="72"/>
    </row>
    <row r="137" spans="1:15" customFormat="1" ht="64.5" customHeight="1" x14ac:dyDescent="0.35">
      <c r="A137" s="37"/>
      <c r="B137" s="38"/>
      <c r="C137" s="38"/>
      <c r="D137" s="4" t="s">
        <v>12</v>
      </c>
      <c r="E137" s="3" t="s">
        <v>360</v>
      </c>
      <c r="F137" s="6" t="s">
        <v>150</v>
      </c>
      <c r="G137" s="7"/>
      <c r="H137" s="8"/>
      <c r="I137" s="3" t="s">
        <v>361</v>
      </c>
      <c r="J137" s="6" t="s">
        <v>161</v>
      </c>
      <c r="K137" s="72" t="s">
        <v>437</v>
      </c>
      <c r="L137" s="6">
        <f>IF(J137="Ya/Tidak",IF(K137="Ya",1,IF(K137="Tidak",0,"Blm Diisi")),IF(J137="A/B/C",IF(K137="A",1,IF(K137="B",0.5,IF(K137="C",0,"Blm Diisi"))),IF(J137="A/B/C/D",IF(K137="A",1,IF(K137="B",0.67,IF(K137="C",0.33,IF(K137="D",0,"Blm Diisi")))),IF(J137="A/B/C/D/E",IF(K137="A",1,IF(K137="B",0.75,IF(K137="C",0.5,IF(K137="D",0.25,IF(K137="E",0,"Blm Diisi")))))))))</f>
        <v>1</v>
      </c>
      <c r="M137" s="40"/>
      <c r="O137" s="72"/>
    </row>
    <row r="138" spans="1:15" customFormat="1" ht="58" x14ac:dyDescent="0.35">
      <c r="A138" s="37"/>
      <c r="B138" s="38"/>
      <c r="C138" s="38"/>
      <c r="D138" s="4" t="s">
        <v>13</v>
      </c>
      <c r="E138" s="3" t="s">
        <v>362</v>
      </c>
      <c r="F138" s="6" t="s">
        <v>150</v>
      </c>
      <c r="G138" s="7"/>
      <c r="H138" s="8"/>
      <c r="I138" s="3" t="s">
        <v>363</v>
      </c>
      <c r="J138" s="6" t="s">
        <v>162</v>
      </c>
      <c r="K138" s="72" t="s">
        <v>437</v>
      </c>
      <c r="L138" s="6">
        <f>IF(J138="Ya/Tidak",IF(K138="Ya",1,IF(K138="Tidak",0,"Blm Diisi")),IF(J138="A/B/C",IF(K138="A",1,IF(K138="B",0.5,IF(K138="C",0,"Blm Diisi"))),IF(J138="A/B/C/D",IF(K138="A",1,IF(K138="B",0.67,IF(K138="C",0.33,IF(K138="D",0,"Blm Diisi")))),IF(J138="A/B/C/D/E",IF(K138="A",1,IF(K138="B",0.75,IF(K138="C",0.5,IF(K138="D",0.25,IF(K138="E",0,"Blm Diisi")))))))))</f>
        <v>1</v>
      </c>
      <c r="M138" s="40"/>
      <c r="O138" s="72"/>
    </row>
    <row r="139" spans="1:15" customFormat="1" x14ac:dyDescent="0.35">
      <c r="A139" s="31"/>
      <c r="B139" s="32"/>
      <c r="C139" s="32">
        <v>5</v>
      </c>
      <c r="D139" s="201" t="s">
        <v>364</v>
      </c>
      <c r="E139" s="201"/>
      <c r="F139" s="33"/>
      <c r="G139" s="33"/>
      <c r="H139" s="34">
        <v>0.75</v>
      </c>
      <c r="I139" s="34"/>
      <c r="J139" s="35"/>
      <c r="K139" s="136"/>
      <c r="L139" s="35">
        <f>AVERAGE(L140:L140)*H139</f>
        <v>0.75</v>
      </c>
      <c r="M139" s="36">
        <f>L139/H139</f>
        <v>1</v>
      </c>
      <c r="O139" s="43"/>
    </row>
    <row r="140" spans="1:15" customFormat="1" ht="28.5" x14ac:dyDescent="0.35">
      <c r="A140" s="37"/>
      <c r="B140" s="38"/>
      <c r="C140" s="38"/>
      <c r="D140" s="4" t="s">
        <v>8</v>
      </c>
      <c r="E140" s="3" t="s">
        <v>365</v>
      </c>
      <c r="F140" s="71"/>
      <c r="G140" s="6" t="s">
        <v>177</v>
      </c>
      <c r="H140" s="8"/>
      <c r="I140" s="3" t="s">
        <v>366</v>
      </c>
      <c r="J140" s="6" t="s">
        <v>14</v>
      </c>
      <c r="K140" s="72" t="s">
        <v>150</v>
      </c>
      <c r="L140" s="6">
        <f>IF(J140="Ya/Tidak",IF(K140="Ya",1,IF(K140="Tidak",0,"Blm Diisi")),IF(J140="A/B/C",IF(K140="A",1,IF(K140="B",0.5,IF(K140="C",0,"Blm Diisi"))),IF(J140="A/B/C/D",IF(K140="A",1,IF(K140="B",0.67,IF(K140="C",0.33,IF(K140="D",0,"Blm Diisi")))),IF(J140="A/B/C/D/E",IF(K140="A",1,IF(K140="B",0.75,IF(K140="C",0.5,IF(K140="D",0.25,IF(K140="E",0,"Blm Diisi")))))))))</f>
        <v>1</v>
      </c>
      <c r="M140" s="40"/>
      <c r="O140" s="72"/>
    </row>
    <row r="141" spans="1:15" customFormat="1" x14ac:dyDescent="0.35">
      <c r="A141" s="31"/>
      <c r="B141" s="32"/>
      <c r="C141" s="32">
        <v>6</v>
      </c>
      <c r="D141" s="201" t="s">
        <v>373</v>
      </c>
      <c r="E141" s="201"/>
      <c r="F141" s="33"/>
      <c r="G141" s="33"/>
      <c r="H141" s="34">
        <v>1.25</v>
      </c>
      <c r="I141" s="34"/>
      <c r="J141" s="35"/>
      <c r="K141" s="136"/>
      <c r="L141" s="35">
        <f>AVERAGE(L142:L145)*H141</f>
        <v>1.25</v>
      </c>
      <c r="M141" s="36">
        <f>L141/H141</f>
        <v>1</v>
      </c>
      <c r="O141" s="43"/>
    </row>
    <row r="142" spans="1:15" customFormat="1" ht="28.5" x14ac:dyDescent="0.35">
      <c r="A142" s="37"/>
      <c r="B142" s="38"/>
      <c r="C142" s="38"/>
      <c r="D142" s="4" t="s">
        <v>8</v>
      </c>
      <c r="E142" s="3" t="s">
        <v>374</v>
      </c>
      <c r="F142" s="71"/>
      <c r="G142" s="6" t="s">
        <v>177</v>
      </c>
      <c r="H142" s="8"/>
      <c r="I142" s="3" t="s">
        <v>375</v>
      </c>
      <c r="J142" s="6" t="s">
        <v>14</v>
      </c>
      <c r="K142" s="72" t="s">
        <v>150</v>
      </c>
      <c r="L142" s="6">
        <f>IF(J142="Ya/Tidak",IF(K142="Ya",1,IF(K142="Tidak",0,"Blm Diisi")),IF(J142="A/B/C",IF(K142="A",1,IF(K142="B",0.5,IF(K142="C",0,"Blm Diisi"))),IF(J142="A/B/C/D",IF(K142="A",1,IF(K142="B",0.67,IF(K142="C",0.33,IF(K142="D",0,"Blm Diisi")))),IF(J142="A/B/C/D/E",IF(K142="A",1,IF(K142="B",0.75,IF(K142="C",0.5,IF(K142="D",0.25,IF(K142="E",0,"Blm Diisi")))))))))</f>
        <v>1</v>
      </c>
      <c r="M142" s="40"/>
      <c r="O142" s="72"/>
    </row>
    <row r="143" spans="1:15" customFormat="1" ht="29" x14ac:dyDescent="0.35">
      <c r="A143" s="37"/>
      <c r="B143" s="38"/>
      <c r="C143" s="38"/>
      <c r="D143" s="4" t="s">
        <v>9</v>
      </c>
      <c r="E143" s="3" t="s">
        <v>376</v>
      </c>
      <c r="F143" s="71"/>
      <c r="G143" s="6" t="s">
        <v>177</v>
      </c>
      <c r="H143" s="8"/>
      <c r="I143" s="3" t="s">
        <v>377</v>
      </c>
      <c r="J143" s="6" t="s">
        <v>14</v>
      </c>
      <c r="K143" s="72" t="s">
        <v>150</v>
      </c>
      <c r="L143" s="6">
        <f>IF(J143="Ya/Tidak",IF(K143="Ya",1,IF(K143="Tidak",0,"Blm Diisi")),IF(J143="A/B/C",IF(K143="A",1,IF(K143="B",0.5,IF(K143="C",0,"Blm Diisi"))),IF(J143="A/B/C/D",IF(K143="A",1,IF(K143="B",0.67,IF(K143="C",0.33,IF(K143="D",0,"Blm Diisi")))),IF(J143="A/B/C/D/E",IF(K143="A",1,IF(K143="B",0.75,IF(K143="C",0.5,IF(K143="D",0.25,IF(K143="E",0,"Blm Diisi")))))))))</f>
        <v>1</v>
      </c>
      <c r="M143" s="40"/>
      <c r="O143" s="72"/>
    </row>
    <row r="144" spans="1:15" customFormat="1" ht="56.25" customHeight="1" x14ac:dyDescent="0.35">
      <c r="A144" s="37"/>
      <c r="B144" s="38"/>
      <c r="C144" s="38"/>
      <c r="D144" s="4" t="s">
        <v>10</v>
      </c>
      <c r="E144" s="3" t="s">
        <v>378</v>
      </c>
      <c r="F144" s="71"/>
      <c r="G144" s="6" t="s">
        <v>177</v>
      </c>
      <c r="H144" s="8"/>
      <c r="I144" s="3" t="s">
        <v>379</v>
      </c>
      <c r="J144" s="6" t="s">
        <v>161</v>
      </c>
      <c r="K144" s="72" t="s">
        <v>437</v>
      </c>
      <c r="L144" s="6">
        <f>IF(J144="Ya/Tidak",IF(K144="Ya",1,IF(K144="Tidak",0,"Blm Diisi")),IF(J144="A/B/C",IF(K144="A",1,IF(K144="B",0.5,IF(K144="C",0,"Blm Diisi"))),IF(J144="A/B/C/D",IF(K144="A",1,IF(K144="B",0.67,IF(K144="C",0.33,IF(K144="D",0,"Blm Diisi")))),IF(J144="A/B/C/D/E",IF(K144="A",1,IF(K144="B",0.75,IF(K144="C",0.5,IF(K144="D",0.25,IF(K144="E",0,"Blm Diisi")))))))))</f>
        <v>1</v>
      </c>
      <c r="M144" s="40"/>
      <c r="O144" s="72"/>
    </row>
    <row r="145" spans="1:15" customFormat="1" ht="64.5" customHeight="1" x14ac:dyDescent="0.35">
      <c r="A145" s="37"/>
      <c r="B145" s="38"/>
      <c r="C145" s="38"/>
      <c r="D145" s="4" t="s">
        <v>12</v>
      </c>
      <c r="E145" s="3" t="s">
        <v>380</v>
      </c>
      <c r="F145" s="71"/>
      <c r="G145" s="6" t="s">
        <v>177</v>
      </c>
      <c r="H145" s="8"/>
      <c r="I145" s="3" t="s">
        <v>381</v>
      </c>
      <c r="J145" s="6" t="s">
        <v>161</v>
      </c>
      <c r="K145" s="72" t="s">
        <v>437</v>
      </c>
      <c r="L145" s="6">
        <f>IF(J145="Ya/Tidak",IF(K145="Ya",1,IF(K145="Tidak",0,"Blm Diisi")),IF(J145="A/B/C",IF(K145="A",1,IF(K145="B",0.5,IF(K145="C",0,"Blm Diisi"))),IF(J145="A/B/C/D",IF(K145="A",1,IF(K145="B",0.67,IF(K145="C",0.33,IF(K145="D",0,"Blm Diisi")))),IF(J145="A/B/C/D/E",IF(K145="A",1,IF(K145="B",0.75,IF(K145="C",0.5,IF(K145="D",0.25,IF(K145="E",0,"Blm Diisi")))))))))</f>
        <v>1</v>
      </c>
      <c r="M145" s="40"/>
      <c r="O145" s="72"/>
    </row>
    <row r="146" spans="1:15" customFormat="1" x14ac:dyDescent="0.35">
      <c r="A146" s="31"/>
      <c r="B146" s="32"/>
      <c r="C146" s="32">
        <v>7</v>
      </c>
      <c r="D146" s="201" t="s">
        <v>382</v>
      </c>
      <c r="E146" s="201"/>
      <c r="F146" s="33"/>
      <c r="G146" s="33"/>
      <c r="H146" s="34">
        <v>1.5</v>
      </c>
      <c r="I146" s="34"/>
      <c r="J146" s="35"/>
      <c r="K146" s="136"/>
      <c r="L146" s="35">
        <f>AVERAGE(L147:L151)*H146</f>
        <v>1.5</v>
      </c>
      <c r="M146" s="36">
        <f>L146/H146</f>
        <v>1</v>
      </c>
      <c r="O146" s="43"/>
    </row>
    <row r="147" spans="1:15" customFormat="1" ht="130.5" x14ac:dyDescent="0.35">
      <c r="A147" s="37"/>
      <c r="B147" s="38"/>
      <c r="C147" s="38"/>
      <c r="D147" s="4" t="s">
        <v>8</v>
      </c>
      <c r="E147" s="3" t="s">
        <v>383</v>
      </c>
      <c r="F147" s="71"/>
      <c r="G147" s="6" t="s">
        <v>177</v>
      </c>
      <c r="H147" s="8"/>
      <c r="I147" s="3" t="s">
        <v>384</v>
      </c>
      <c r="J147" s="6" t="s">
        <v>162</v>
      </c>
      <c r="K147" s="72" t="s">
        <v>437</v>
      </c>
      <c r="L147" s="6">
        <f>IF(J147="Ya/Tidak",IF(K147="Ya",1,IF(K147="Tidak",0,"Blm Diisi")),IF(J147="A/B/C",IF(K147="A",1,IF(K147="B",0.5,IF(K147="C",0,"Blm Diisi"))),IF(J147="A/B/C/D",IF(K147="A",1,IF(K147="B",0.67,IF(K147="C",0.33,IF(K147="D",0,"Blm Diisi")))),IF(J147="A/B/C/D/E",IF(K147="A",1,IF(K147="B",0.75,IF(K147="C",0.5,IF(K147="D",0.25,IF(K147="E",0,"Blm Diisi")))))))))</f>
        <v>1</v>
      </c>
      <c r="M147" s="40"/>
      <c r="O147" s="72"/>
    </row>
    <row r="148" spans="1:15" customFormat="1" ht="116" x14ac:dyDescent="0.35">
      <c r="A148" s="37"/>
      <c r="B148" s="38"/>
      <c r="C148" s="38"/>
      <c r="D148" s="4" t="s">
        <v>9</v>
      </c>
      <c r="E148" s="3" t="s">
        <v>385</v>
      </c>
      <c r="F148" s="71"/>
      <c r="G148" s="6" t="s">
        <v>177</v>
      </c>
      <c r="H148" s="8"/>
      <c r="I148" s="3" t="s">
        <v>386</v>
      </c>
      <c r="J148" s="6" t="s">
        <v>162</v>
      </c>
      <c r="K148" s="72" t="s">
        <v>437</v>
      </c>
      <c r="L148" s="6">
        <f>IF(J148="Ya/Tidak",IF(K148="Ya",1,IF(K148="Tidak",0,"Blm Diisi")),IF(J148="A/B/C",IF(K148="A",1,IF(K148="B",0.5,IF(K148="C",0,"Blm Diisi"))),IF(J148="A/B/C/D",IF(K148="A",1,IF(K148="B",0.67,IF(K148="C",0.33,IF(K148="D",0,"Blm Diisi")))),IF(J148="A/B/C/D/E",IF(K148="A",1,IF(K148="B",0.75,IF(K148="C",0.5,IF(K148="D",0.25,IF(K148="E",0,"Blm Diisi")))))))))</f>
        <v>1</v>
      </c>
      <c r="M148" s="40"/>
      <c r="O148" s="72"/>
    </row>
    <row r="149" spans="1:15" customFormat="1" ht="58" x14ac:dyDescent="0.35">
      <c r="A149" s="37"/>
      <c r="B149" s="38"/>
      <c r="C149" s="38"/>
      <c r="D149" s="4" t="s">
        <v>10</v>
      </c>
      <c r="E149" s="3" t="s">
        <v>387</v>
      </c>
      <c r="F149" s="71"/>
      <c r="G149" s="6" t="s">
        <v>177</v>
      </c>
      <c r="H149" s="8"/>
      <c r="I149" s="3" t="s">
        <v>388</v>
      </c>
      <c r="J149" s="6" t="s">
        <v>162</v>
      </c>
      <c r="K149" s="72" t="s">
        <v>437</v>
      </c>
      <c r="L149" s="6">
        <f>IF(J149="Ya/Tidak",IF(K149="Ya",1,IF(K149="Tidak",0,"Blm Diisi")),IF(J149="A/B/C",IF(K149="A",1,IF(K149="B",0.5,IF(K149="C",0,"Blm Diisi"))),IF(J149="A/B/C/D",IF(K149="A",1,IF(K149="B",0.67,IF(K149="C",0.33,IF(K149="D",0,"Blm Diisi")))),IF(J149="A/B/C/D/E",IF(K149="A",1,IF(K149="B",0.75,IF(K149="C",0.5,IF(K149="D",0.25,IF(K149="E",0,"Blm Diisi")))))))))</f>
        <v>1</v>
      </c>
      <c r="M149" s="40"/>
      <c r="O149" s="72"/>
    </row>
    <row r="150" spans="1:15" customFormat="1" ht="58" x14ac:dyDescent="0.35">
      <c r="A150" s="37"/>
      <c r="B150" s="38"/>
      <c r="C150" s="38"/>
      <c r="D150" s="4" t="s">
        <v>12</v>
      </c>
      <c r="E150" s="3" t="s">
        <v>389</v>
      </c>
      <c r="F150" s="71"/>
      <c r="G150" s="6" t="s">
        <v>177</v>
      </c>
      <c r="H150" s="8"/>
      <c r="I150" s="3" t="s">
        <v>390</v>
      </c>
      <c r="J150" s="6" t="s">
        <v>162</v>
      </c>
      <c r="K150" s="72" t="s">
        <v>437</v>
      </c>
      <c r="L150" s="6">
        <f>IF(J150="Ya/Tidak",IF(K150="Ya",1,IF(K150="Tidak",0,"Blm Diisi")),IF(J150="A/B/C",IF(K150="A",1,IF(K150="B",0.5,IF(K150="C",0,"Blm Diisi"))),IF(J150="A/B/C/D",IF(K150="A",1,IF(K150="B",0.67,IF(K150="C",0.33,IF(K150="D",0,"Blm Diisi")))),IF(J150="A/B/C/D/E",IF(K150="A",1,IF(K150="B",0.75,IF(K150="C",0.5,IF(K150="D",0.25,IF(K150="E",0,"Blm Diisi")))))))))</f>
        <v>1</v>
      </c>
      <c r="M150" s="40"/>
      <c r="O150" s="72"/>
    </row>
    <row r="151" spans="1:15" customFormat="1" ht="29" x14ac:dyDescent="0.35">
      <c r="A151" s="37"/>
      <c r="B151" s="38"/>
      <c r="C151" s="38"/>
      <c r="D151" s="4" t="s">
        <v>13</v>
      </c>
      <c r="E151" s="3" t="s">
        <v>391</v>
      </c>
      <c r="F151" s="6"/>
      <c r="G151" s="6"/>
      <c r="H151" s="8"/>
      <c r="I151" s="3" t="s">
        <v>392</v>
      </c>
      <c r="J151" s="66" t="s">
        <v>393</v>
      </c>
      <c r="K151" s="72">
        <v>5</v>
      </c>
      <c r="L151" s="75">
        <f>K151/5</f>
        <v>1</v>
      </c>
      <c r="M151" s="40"/>
      <c r="O151" s="72"/>
    </row>
    <row r="152" spans="1:15" customFormat="1" x14ac:dyDescent="0.35">
      <c r="A152" s="46"/>
      <c r="B152" s="47" t="s">
        <v>108</v>
      </c>
      <c r="C152" s="48" t="s">
        <v>109</v>
      </c>
      <c r="D152" s="49"/>
      <c r="E152" s="50"/>
      <c r="F152" s="51"/>
      <c r="G152" s="51"/>
      <c r="H152" s="52">
        <v>6</v>
      </c>
      <c r="I152" s="52"/>
      <c r="J152" s="53"/>
      <c r="K152" s="54"/>
      <c r="L152" s="53">
        <f>SUM(L153,L155,L161,L162,L163)</f>
        <v>1.5</v>
      </c>
      <c r="M152" s="55">
        <f>L152/H152</f>
        <v>0.25</v>
      </c>
      <c r="O152" s="54"/>
    </row>
    <row r="153" spans="1:15" customFormat="1" x14ac:dyDescent="0.35">
      <c r="A153" s="31"/>
      <c r="B153" s="32"/>
      <c r="C153" s="32">
        <v>1</v>
      </c>
      <c r="D153" s="201" t="s">
        <v>110</v>
      </c>
      <c r="E153" s="201"/>
      <c r="F153" s="33"/>
      <c r="G153" s="33"/>
      <c r="H153" s="34">
        <v>0.5</v>
      </c>
      <c r="I153" s="34"/>
      <c r="J153" s="35"/>
      <c r="K153" s="136"/>
      <c r="L153" s="35">
        <f>AVERAGE(L154:L154)*H153</f>
        <v>0.5</v>
      </c>
      <c r="M153" s="36">
        <f>L153/H153</f>
        <v>1</v>
      </c>
      <c r="O153" s="43"/>
    </row>
    <row r="154" spans="1:15" customFormat="1" ht="29" x14ac:dyDescent="0.35">
      <c r="A154" s="37"/>
      <c r="B154" s="38"/>
      <c r="C154" s="38"/>
      <c r="D154" s="4" t="s">
        <v>8</v>
      </c>
      <c r="E154" s="3" t="s">
        <v>111</v>
      </c>
      <c r="F154" s="6" t="s">
        <v>150</v>
      </c>
      <c r="G154" s="7"/>
      <c r="H154" s="8"/>
      <c r="I154" s="3" t="s">
        <v>116</v>
      </c>
      <c r="J154" s="6" t="s">
        <v>14</v>
      </c>
      <c r="K154" s="39" t="s">
        <v>150</v>
      </c>
      <c r="L154" s="6">
        <f>IF(J154="Ya/Tidak",IF(K154="Ya",1,IF(K154="Tidak",0,"Blm Diisi")),IF(J154="A/B/C",IF(K154="A",1,IF(K154="B",0.5,IF(K154="C",0,"Blm Diisi"))),IF(J154="A/B/C/D",IF(K154="A",1,IF(K154="B",0.67,IF(K154="C",0.33,IF(K154="D",0,"Blm Diisi")))),IF(J154="A/B/C/D/E",IF(K154="A",1,IF(K154="B",0.75,IF(K154="C",0.5,IF(K154="D",0.25,IF(K154="E",0,"Blm Diisi")))))))))</f>
        <v>1</v>
      </c>
      <c r="M154" s="40"/>
      <c r="O154" s="39"/>
    </row>
    <row r="155" spans="1:15" customFormat="1" x14ac:dyDescent="0.35">
      <c r="A155" s="31"/>
      <c r="B155" s="32"/>
      <c r="C155" s="32">
        <v>2</v>
      </c>
      <c r="D155" s="201" t="s">
        <v>121</v>
      </c>
      <c r="E155" s="201"/>
      <c r="F155" s="33"/>
      <c r="G155" s="33"/>
      <c r="H155" s="34">
        <v>0.5</v>
      </c>
      <c r="I155" s="34"/>
      <c r="J155" s="35"/>
      <c r="K155" s="136"/>
      <c r="L155" s="35">
        <f>AVERAGE(L156:L160)*H155</f>
        <v>0.5</v>
      </c>
      <c r="M155" s="36">
        <f>L155/H155</f>
        <v>1</v>
      </c>
      <c r="O155" s="43"/>
    </row>
    <row r="156" spans="1:15" customFormat="1" ht="116" x14ac:dyDescent="0.35">
      <c r="A156" s="37"/>
      <c r="B156" s="38"/>
      <c r="C156" s="38"/>
      <c r="D156" s="4" t="s">
        <v>8</v>
      </c>
      <c r="E156" s="3" t="s">
        <v>122</v>
      </c>
      <c r="F156" s="6" t="s">
        <v>150</v>
      </c>
      <c r="G156" s="7"/>
      <c r="H156" s="8"/>
      <c r="I156" s="3" t="s">
        <v>124</v>
      </c>
      <c r="J156" s="6" t="s">
        <v>162</v>
      </c>
      <c r="K156" s="39" t="s">
        <v>437</v>
      </c>
      <c r="L156" s="6">
        <f>IF(J156="Ya/Tidak",IF(K156="Ya",1,IF(K156="Tidak",0,"Blm Diisi")),IF(J156="A/B/C",IF(K156="A",1,IF(K156="B",0.5,IF(K156="C",0,"Blm Diisi"))),IF(J156="A/B/C/D",IF(K156="A",1,IF(K156="B",0.67,IF(K156="C",0.33,IF(K156="D",0,"Blm Diisi")))),IF(J156="A/B/C/D/E",IF(K156="A",1,IF(K156="B",0.75,IF(K156="C",0.5,IF(K156="D",0.25,IF(K156="E",0,"Blm Diisi")))))))))</f>
        <v>1</v>
      </c>
      <c r="M156" s="40"/>
      <c r="O156" s="39"/>
    </row>
    <row r="157" spans="1:15" customFormat="1" ht="72.5" x14ac:dyDescent="0.35">
      <c r="A157" s="37"/>
      <c r="B157" s="38"/>
      <c r="C157" s="38"/>
      <c r="D157" s="4" t="s">
        <v>9</v>
      </c>
      <c r="E157" s="3" t="s">
        <v>123</v>
      </c>
      <c r="F157" s="6" t="s">
        <v>150</v>
      </c>
      <c r="G157" s="7"/>
      <c r="H157" s="8"/>
      <c r="I157" s="3" t="s">
        <v>125</v>
      </c>
      <c r="J157" s="6" t="s">
        <v>161</v>
      </c>
      <c r="K157" s="39" t="s">
        <v>437</v>
      </c>
      <c r="L157" s="6">
        <f>IF(J157="Ya/Tidak",IF(K157="Ya",1,IF(K157="Tidak",0,"Blm Diisi")),IF(J157="A/B/C",IF(K157="A",1,IF(K157="B",0.5,IF(K157="C",0,"Blm Diisi"))),IF(J157="A/B/C/D",IF(K157="A",1,IF(K157="B",0.67,IF(K157="C",0.33,IF(K157="D",0,"Blm Diisi")))),IF(J157="A/B/C/D/E",IF(K157="A",1,IF(K157="B",0.75,IF(K157="C",0.5,IF(K157="D",0.25,IF(K157="E",0,"Blm Diisi")))))))))</f>
        <v>1</v>
      </c>
      <c r="M157" s="40"/>
      <c r="O157" s="39"/>
    </row>
    <row r="158" spans="1:15" customFormat="1" ht="101.5" x14ac:dyDescent="0.35">
      <c r="A158" s="37"/>
      <c r="B158" s="38"/>
      <c r="C158" s="38"/>
      <c r="D158" s="4" t="s">
        <v>10</v>
      </c>
      <c r="E158" s="3" t="s">
        <v>146</v>
      </c>
      <c r="F158" s="6" t="s">
        <v>150</v>
      </c>
      <c r="G158" s="7"/>
      <c r="H158" s="8"/>
      <c r="I158" s="3" t="s">
        <v>126</v>
      </c>
      <c r="J158" s="6" t="s">
        <v>161</v>
      </c>
      <c r="K158" s="39" t="s">
        <v>437</v>
      </c>
      <c r="L158" s="6">
        <f>IF(J158="Ya/Tidak",IF(K158="Ya",1,IF(K158="Tidak",0,"Blm Diisi")),IF(J158="A/B/C",IF(K158="A",1,IF(K158="B",0.5,IF(K158="C",0,"Blm Diisi"))),IF(J158="A/B/C/D",IF(K158="A",1,IF(K158="B",0.67,IF(K158="C",0.33,IF(K158="D",0,"Blm Diisi")))),IF(J158="A/B/C/D/E",IF(K158="A",1,IF(K158="B",0.75,IF(K158="C",0.5,IF(K158="D",0.25,IF(K158="E",0,"Blm Diisi")))))))))</f>
        <v>1</v>
      </c>
      <c r="M158" s="40"/>
      <c r="O158" s="39"/>
    </row>
    <row r="159" spans="1:15" customFormat="1" ht="72.5" x14ac:dyDescent="0.35">
      <c r="A159" s="37"/>
      <c r="B159" s="38"/>
      <c r="C159" s="38"/>
      <c r="D159" s="4" t="s">
        <v>12</v>
      </c>
      <c r="E159" s="3" t="s">
        <v>394</v>
      </c>
      <c r="F159" s="6" t="s">
        <v>150</v>
      </c>
      <c r="G159" s="7"/>
      <c r="H159" s="8"/>
      <c r="I159" s="3" t="s">
        <v>395</v>
      </c>
      <c r="J159" s="6" t="s">
        <v>162</v>
      </c>
      <c r="K159" s="39" t="s">
        <v>437</v>
      </c>
      <c r="L159" s="6">
        <f>IF(J159="Ya/Tidak",IF(K159="Ya",1,IF(K159="Tidak",0,"Blm Diisi")),IF(J159="A/B/C",IF(K159="A",1,IF(K159="B",0.5,IF(K159="C",0,"Blm Diisi"))),IF(J159="A/B/C/D",IF(K159="A",1,IF(K159="B",0.67,IF(K159="C",0.33,IF(K159="D",0,"Blm Diisi")))),IF(J159="A/B/C/D/E",IF(K159="A",1,IF(K159="B",0.75,IF(K159="C",0.5,IF(K159="D",0.25,IF(K159="E",0,"Blm Diisi")))))))))</f>
        <v>1</v>
      </c>
      <c r="M159" s="40"/>
      <c r="O159" s="39"/>
    </row>
    <row r="160" spans="1:15" customFormat="1" ht="29" x14ac:dyDescent="0.35">
      <c r="A160" s="37"/>
      <c r="B160" s="38"/>
      <c r="C160" s="38"/>
      <c r="D160" s="4" t="s">
        <v>13</v>
      </c>
      <c r="E160" s="3" t="s">
        <v>127</v>
      </c>
      <c r="F160" s="6" t="s">
        <v>150</v>
      </c>
      <c r="G160" s="7"/>
      <c r="H160" s="8"/>
      <c r="I160" s="3" t="s">
        <v>128</v>
      </c>
      <c r="J160" s="6" t="s">
        <v>14</v>
      </c>
      <c r="K160" s="39" t="s">
        <v>150</v>
      </c>
      <c r="L160" s="6">
        <f>IF(J160="Ya/Tidak",IF(K160="Ya",1,IF(K160="Tidak",0,"Blm Diisi")),IF(J160="A/B/C",IF(K160="A",1,IF(K160="B",0.5,IF(K160="C",0,"Blm Diisi"))),IF(J160="A/B/C/D",IF(K160="A",1,IF(K160="B",0.67,IF(K160="C",0.33,IF(K160="D",0,"Blm Diisi")))),IF(J160="A/B/C/D/E",IF(K160="A",1,IF(K160="B",0.75,IF(K160="C",0.5,IF(K160="D",0.25,IF(K160="E",0,"Blm Diisi")))))))))</f>
        <v>1</v>
      </c>
      <c r="M160" s="40"/>
      <c r="O160" s="39"/>
    </row>
    <row r="161" spans="1:15" customFormat="1" x14ac:dyDescent="0.35">
      <c r="A161" s="31"/>
      <c r="B161" s="32"/>
      <c r="C161" s="32">
        <v>3</v>
      </c>
      <c r="D161" s="201" t="s">
        <v>129</v>
      </c>
      <c r="E161" s="201"/>
      <c r="F161" s="33"/>
      <c r="G161" s="33"/>
      <c r="H161" s="34">
        <v>0</v>
      </c>
      <c r="I161" s="34"/>
      <c r="J161" s="35"/>
      <c r="K161" s="136"/>
      <c r="L161" s="35"/>
      <c r="M161" s="36"/>
      <c r="O161" s="43"/>
    </row>
    <row r="162" spans="1:15" customFormat="1" x14ac:dyDescent="0.35">
      <c r="A162" s="31"/>
      <c r="B162" s="32"/>
      <c r="C162" s="32">
        <v>4</v>
      </c>
      <c r="D162" s="201" t="s">
        <v>135</v>
      </c>
      <c r="E162" s="201"/>
      <c r="F162" s="33"/>
      <c r="G162" s="33"/>
      <c r="H162" s="34">
        <v>0</v>
      </c>
      <c r="I162" s="34"/>
      <c r="J162" s="35"/>
      <c r="K162" s="136"/>
      <c r="L162" s="35"/>
      <c r="M162" s="36"/>
      <c r="O162" s="43"/>
    </row>
    <row r="163" spans="1:15" customFormat="1" x14ac:dyDescent="0.35">
      <c r="A163" s="31"/>
      <c r="B163" s="32"/>
      <c r="C163" s="32">
        <v>5</v>
      </c>
      <c r="D163" s="201" t="s">
        <v>140</v>
      </c>
      <c r="E163" s="201"/>
      <c r="F163" s="33"/>
      <c r="G163" s="33"/>
      <c r="H163" s="34">
        <v>0.5</v>
      </c>
      <c r="I163" s="34"/>
      <c r="J163" s="35"/>
      <c r="K163" s="136"/>
      <c r="L163" s="35">
        <f>AVERAGE(L164:L166)*H163</f>
        <v>0.5</v>
      </c>
      <c r="M163" s="36">
        <f>L163/H163</f>
        <v>1</v>
      </c>
      <c r="O163" s="43"/>
    </row>
    <row r="164" spans="1:15" customFormat="1" ht="29" x14ac:dyDescent="0.35">
      <c r="A164" s="37"/>
      <c r="B164" s="38"/>
      <c r="C164" s="38"/>
      <c r="D164" s="4" t="s">
        <v>8</v>
      </c>
      <c r="E164" s="3" t="s">
        <v>403</v>
      </c>
      <c r="F164" s="6" t="s">
        <v>150</v>
      </c>
      <c r="G164" s="7"/>
      <c r="H164" s="8"/>
      <c r="I164" s="3" t="s">
        <v>404</v>
      </c>
      <c r="J164" s="6" t="s">
        <v>14</v>
      </c>
      <c r="K164" s="39" t="s">
        <v>150</v>
      </c>
      <c r="L164" s="6">
        <f>IF(J164="Ya/Tidak",IF(K164="Ya",1,IF(K164="Tidak",0,"Blm Diisi")),IF(J164="A/B/C",IF(K164="A",1,IF(K164="B",0.5,IF(K164="C",0,"Blm Diisi"))),IF(J164="A/B/C/D",IF(K164="A",1,IF(K164="B",0.67,IF(K164="C",0.33,IF(K164="D",0,"Blm Diisi")))),IF(J164="A/B/C/D/E",IF(K164="A",1,IF(K164="B",0.75,IF(K164="C",0.5,IF(K164="D",0.25,IF(K164="E",0,"Blm Diisi")))))))))</f>
        <v>1</v>
      </c>
      <c r="M164" s="40"/>
      <c r="O164" s="39"/>
    </row>
    <row r="165" spans="1:15" customFormat="1" ht="72.5" x14ac:dyDescent="0.35">
      <c r="A165" s="37"/>
      <c r="B165" s="38"/>
      <c r="C165" s="38"/>
      <c r="D165" s="4" t="s">
        <v>9</v>
      </c>
      <c r="E165" s="3" t="s">
        <v>405</v>
      </c>
      <c r="F165" s="6" t="s">
        <v>150</v>
      </c>
      <c r="G165" s="7"/>
      <c r="H165" s="8"/>
      <c r="I165" s="3" t="s">
        <v>406</v>
      </c>
      <c r="J165" s="6" t="s">
        <v>162</v>
      </c>
      <c r="K165" s="39" t="s">
        <v>437</v>
      </c>
      <c r="L165" s="6">
        <f>IF(J165="Ya/Tidak",IF(K165="Ya",1,IF(K165="Tidak",0,"Blm Diisi")),IF(J165="A/B/C",IF(K165="A",1,IF(K165="B",0.5,IF(K165="C",0,"Blm Diisi"))),IF(J165="A/B/C/D",IF(K165="A",1,IF(K165="B",0.67,IF(K165="C",0.33,IF(K165="D",0,"Blm Diisi")))),IF(J165="A/B/C/D/E",IF(K165="A",1,IF(K165="B",0.75,IF(K165="C",0.5,IF(K165="D",0.25,IF(K165="E",0,"Blm Diisi")))))))))</f>
        <v>1</v>
      </c>
      <c r="M165" s="40"/>
      <c r="O165" s="39"/>
    </row>
    <row r="166" spans="1:15" customFormat="1" ht="43.5" x14ac:dyDescent="0.35">
      <c r="A166" s="37"/>
      <c r="B166" s="38"/>
      <c r="C166" s="38"/>
      <c r="D166" s="4" t="s">
        <v>10</v>
      </c>
      <c r="E166" s="3" t="s">
        <v>407</v>
      </c>
      <c r="F166" s="6" t="s">
        <v>150</v>
      </c>
      <c r="G166" s="7"/>
      <c r="H166" s="8"/>
      <c r="I166" s="3" t="s">
        <v>408</v>
      </c>
      <c r="J166" s="6" t="s">
        <v>161</v>
      </c>
      <c r="K166" s="39" t="s">
        <v>437</v>
      </c>
      <c r="L166" s="6">
        <f>IF(J166="Ya/Tidak",IF(K166="Ya",1,IF(K166="Tidak",0,"Blm Diisi")),IF(J166="A/B/C",IF(K166="A",1,IF(K166="B",0.5,IF(K166="C",0,"Blm Diisi"))),IF(J166="A/B/C/D",IF(K166="A",1,IF(K166="B",0.67,IF(K166="C",0.33,IF(K166="D",0,"Blm Diisi")))),IF(J166="A/B/C/D/E",IF(K166="A",1,IF(K166="B",0.75,IF(K166="C",0.5,IF(K166="D",0.25,IF(K166="E",0,"Blm Diisi")))))))))</f>
        <v>1</v>
      </c>
      <c r="M166" s="40"/>
      <c r="O166" s="39"/>
    </row>
    <row r="167" spans="1:15" x14ac:dyDescent="0.35">
      <c r="A167" s="204" t="s">
        <v>141</v>
      </c>
      <c r="B167" s="204"/>
      <c r="C167" s="204"/>
      <c r="D167" s="204"/>
      <c r="E167" s="204"/>
      <c r="F167" s="82"/>
      <c r="G167" s="82"/>
      <c r="H167" s="83"/>
      <c r="I167" s="84"/>
      <c r="J167" s="84"/>
      <c r="K167" s="85"/>
      <c r="L167" s="83">
        <f>SUM(L7,L30,L37,L50,L65,L105,L115,L152)</f>
        <v>36.5</v>
      </c>
      <c r="M167" s="86"/>
      <c r="O167" s="85"/>
    </row>
    <row r="168" spans="1:15" x14ac:dyDescent="0.35">
      <c r="A168" s="88"/>
      <c r="B168" s="89"/>
      <c r="C168" s="88"/>
      <c r="D168" s="88"/>
      <c r="E168" s="90"/>
      <c r="F168" s="91"/>
      <c r="G168" s="91"/>
      <c r="H168" s="92"/>
      <c r="I168" s="90"/>
      <c r="J168" s="90"/>
      <c r="K168" s="93"/>
      <c r="L168" s="90"/>
      <c r="M168" s="94"/>
      <c r="O168" s="93"/>
    </row>
    <row r="169" spans="1:15" x14ac:dyDescent="0.35">
      <c r="A169" s="88"/>
      <c r="B169" s="89"/>
      <c r="C169" s="88"/>
      <c r="D169" s="88"/>
      <c r="E169" s="90"/>
      <c r="F169" s="91"/>
      <c r="G169" s="91"/>
      <c r="H169" s="92"/>
      <c r="I169" s="90"/>
      <c r="J169" s="90"/>
      <c r="K169" s="93"/>
      <c r="L169" s="90"/>
      <c r="M169" s="94"/>
      <c r="O169" s="93"/>
    </row>
    <row r="170" spans="1:15" x14ac:dyDescent="0.35">
      <c r="A170" s="95" t="s">
        <v>409</v>
      </c>
      <c r="B170" s="96" t="s">
        <v>410</v>
      </c>
      <c r="C170" s="97"/>
      <c r="D170" s="97"/>
      <c r="E170" s="98"/>
      <c r="F170" s="82"/>
      <c r="G170" s="82"/>
      <c r="H170" s="99"/>
      <c r="I170" s="98"/>
      <c r="J170" s="98"/>
      <c r="K170" s="100"/>
      <c r="L170" s="98"/>
      <c r="M170" s="101"/>
      <c r="O170" s="100"/>
    </row>
    <row r="171" spans="1:15" x14ac:dyDescent="0.35">
      <c r="A171" s="46"/>
      <c r="B171" s="47" t="s">
        <v>5</v>
      </c>
      <c r="C171" s="46" t="s">
        <v>411</v>
      </c>
      <c r="D171" s="46"/>
      <c r="E171" s="102"/>
      <c r="F171" s="103"/>
      <c r="G171" s="103"/>
      <c r="H171" s="52">
        <v>20</v>
      </c>
      <c r="I171" s="102"/>
      <c r="J171" s="102"/>
      <c r="K171" s="53"/>
      <c r="L171" s="52">
        <f>SUM(L172:L173)</f>
        <v>20</v>
      </c>
      <c r="M171" s="104">
        <f>L171/H171</f>
        <v>1</v>
      </c>
      <c r="O171" s="53"/>
    </row>
    <row r="172" spans="1:15" x14ac:dyDescent="0.35">
      <c r="A172" s="31"/>
      <c r="B172" s="32"/>
      <c r="C172" s="31" t="s">
        <v>25</v>
      </c>
      <c r="D172" s="31" t="s">
        <v>412</v>
      </c>
      <c r="E172" s="61"/>
      <c r="F172" s="105"/>
      <c r="G172" s="105"/>
      <c r="H172" s="34">
        <v>14</v>
      </c>
      <c r="I172" s="63" t="s">
        <v>413</v>
      </c>
      <c r="J172" s="63" t="s">
        <v>414</v>
      </c>
      <c r="K172" s="106">
        <v>100</v>
      </c>
      <c r="L172" s="35">
        <f>K172/100*14</f>
        <v>14</v>
      </c>
      <c r="M172" s="36">
        <f>L172/H172</f>
        <v>1</v>
      </c>
      <c r="O172" s="72"/>
    </row>
    <row r="173" spans="1:15" x14ac:dyDescent="0.35">
      <c r="A173" s="31"/>
      <c r="B173" s="32"/>
      <c r="C173" s="31" t="s">
        <v>28</v>
      </c>
      <c r="D173" s="31" t="s">
        <v>415</v>
      </c>
      <c r="E173" s="61"/>
      <c r="F173" s="105"/>
      <c r="G173" s="105"/>
      <c r="H173" s="34">
        <v>6</v>
      </c>
      <c r="I173" s="63" t="s">
        <v>416</v>
      </c>
      <c r="J173" s="63" t="s">
        <v>417</v>
      </c>
      <c r="K173" s="106">
        <v>5</v>
      </c>
      <c r="L173" s="35">
        <f>K173/5*6</f>
        <v>6</v>
      </c>
      <c r="M173" s="36">
        <f>L173/H173</f>
        <v>1</v>
      </c>
      <c r="O173" s="72"/>
    </row>
    <row r="174" spans="1:15" x14ac:dyDescent="0.35">
      <c r="A174" s="37"/>
      <c r="B174" s="38"/>
      <c r="C174" s="107"/>
      <c r="D174" s="107"/>
      <c r="E174" s="57"/>
      <c r="F174" s="108"/>
      <c r="G174" s="108"/>
      <c r="H174" s="8"/>
      <c r="I174" s="109"/>
      <c r="J174" s="66"/>
      <c r="K174" s="66"/>
      <c r="L174" s="6"/>
      <c r="M174" s="40"/>
      <c r="O174" s="66"/>
    </row>
    <row r="175" spans="1:15" x14ac:dyDescent="0.35">
      <c r="A175" s="46"/>
      <c r="B175" s="47" t="s">
        <v>19</v>
      </c>
      <c r="C175" s="46" t="s">
        <v>418</v>
      </c>
      <c r="D175" s="46"/>
      <c r="E175" s="102"/>
      <c r="F175" s="103"/>
      <c r="G175" s="103"/>
      <c r="H175" s="52">
        <v>10</v>
      </c>
      <c r="I175" s="102"/>
      <c r="J175" s="102"/>
      <c r="K175" s="110"/>
      <c r="L175" s="53">
        <f>SUBTOTAL(9,L176,L177)</f>
        <v>10</v>
      </c>
      <c r="M175" s="104">
        <f>L175/H175</f>
        <v>1</v>
      </c>
      <c r="O175" s="53"/>
    </row>
    <row r="176" spans="1:15" x14ac:dyDescent="0.35">
      <c r="A176" s="31"/>
      <c r="B176" s="32"/>
      <c r="C176" s="31" t="s">
        <v>25</v>
      </c>
      <c r="D176" s="31" t="s">
        <v>419</v>
      </c>
      <c r="E176" s="111"/>
      <c r="F176" s="105"/>
      <c r="G176" s="105"/>
      <c r="H176" s="34">
        <v>7</v>
      </c>
      <c r="I176" s="63" t="s">
        <v>420</v>
      </c>
      <c r="J176" s="63" t="s">
        <v>421</v>
      </c>
      <c r="K176" s="106">
        <v>4</v>
      </c>
      <c r="L176" s="35">
        <f>K176/4*7</f>
        <v>7</v>
      </c>
      <c r="M176" s="36">
        <f>L176/H176</f>
        <v>1</v>
      </c>
      <c r="O176" s="112"/>
    </row>
    <row r="177" spans="1:15" ht="58" x14ac:dyDescent="0.35">
      <c r="A177" s="31"/>
      <c r="B177" s="32"/>
      <c r="C177" s="31" t="s">
        <v>28</v>
      </c>
      <c r="D177" s="31" t="s">
        <v>422</v>
      </c>
      <c r="E177" s="111"/>
      <c r="F177" s="105"/>
      <c r="G177" s="105"/>
      <c r="H177" s="34">
        <v>3</v>
      </c>
      <c r="I177" s="63" t="s">
        <v>423</v>
      </c>
      <c r="J177" s="63" t="s">
        <v>424</v>
      </c>
      <c r="K177" s="72" t="s">
        <v>466</v>
      </c>
      <c r="L177" s="35">
        <f>IF(K177="WTP",3,IF(K177="WTP-DPP",2.5,IF(K177="WDP",2,IF(K177="TMP",1.5,IF(K177="TW",1,IF(K177="Tidak Ada Laporan",0,"Blm Diisi"))))))</f>
        <v>3</v>
      </c>
      <c r="M177" s="36">
        <f>L177/H177</f>
        <v>1</v>
      </c>
      <c r="O177" s="113"/>
    </row>
    <row r="178" spans="1:15" x14ac:dyDescent="0.35">
      <c r="A178" s="37"/>
      <c r="B178" s="38"/>
      <c r="C178" s="107"/>
      <c r="D178" s="107"/>
      <c r="E178" s="57"/>
      <c r="F178" s="108"/>
      <c r="G178" s="108"/>
      <c r="H178" s="8"/>
      <c r="I178" s="109"/>
      <c r="J178" s="66"/>
      <c r="K178" s="66"/>
      <c r="L178" s="6"/>
      <c r="M178" s="40"/>
      <c r="O178" s="66"/>
    </row>
    <row r="179" spans="1:15" x14ac:dyDescent="0.35">
      <c r="A179" s="46"/>
      <c r="B179" s="47" t="s">
        <v>23</v>
      </c>
      <c r="C179" s="46" t="s">
        <v>425</v>
      </c>
      <c r="D179" s="46"/>
      <c r="E179" s="102"/>
      <c r="F179" s="103"/>
      <c r="G179" s="103"/>
      <c r="H179" s="52">
        <v>10</v>
      </c>
      <c r="I179" s="102"/>
      <c r="J179" s="102"/>
      <c r="K179" s="110"/>
      <c r="L179" s="53">
        <f>SUBTOTAL(9,L180)</f>
        <v>10</v>
      </c>
      <c r="M179" s="104">
        <f>L179/H179</f>
        <v>1</v>
      </c>
      <c r="O179" s="53"/>
    </row>
    <row r="180" spans="1:15" x14ac:dyDescent="0.35">
      <c r="A180" s="31"/>
      <c r="B180" s="32"/>
      <c r="C180" s="31" t="s">
        <v>25</v>
      </c>
      <c r="D180" s="31" t="s">
        <v>426</v>
      </c>
      <c r="E180" s="61"/>
      <c r="F180" s="105"/>
      <c r="G180" s="105"/>
      <c r="H180" s="34">
        <v>10</v>
      </c>
      <c r="I180" s="63" t="s">
        <v>427</v>
      </c>
      <c r="J180" s="63" t="s">
        <v>421</v>
      </c>
      <c r="K180" s="114">
        <v>4</v>
      </c>
      <c r="L180" s="35">
        <f>K180/4*10</f>
        <v>10</v>
      </c>
      <c r="M180" s="36">
        <f>L180/H180</f>
        <v>1</v>
      </c>
      <c r="O180" s="114"/>
    </row>
    <row r="181" spans="1:15" x14ac:dyDescent="0.35">
      <c r="A181" s="37"/>
      <c r="B181" s="38"/>
      <c r="C181" s="107"/>
      <c r="D181" s="107"/>
      <c r="E181" s="3"/>
      <c r="F181" s="115"/>
      <c r="G181" s="115"/>
      <c r="H181" s="8"/>
      <c r="I181" s="109"/>
      <c r="J181" s="7"/>
      <c r="K181" s="7"/>
      <c r="L181" s="6"/>
      <c r="M181" s="40"/>
      <c r="O181" s="7"/>
    </row>
    <row r="182" spans="1:15" x14ac:dyDescent="0.35">
      <c r="A182" s="205" t="s">
        <v>428</v>
      </c>
      <c r="B182" s="205"/>
      <c r="C182" s="205"/>
      <c r="D182" s="205"/>
      <c r="E182" s="205"/>
      <c r="F182" s="82"/>
      <c r="G182" s="82"/>
      <c r="H182" s="116">
        <v>40</v>
      </c>
      <c r="I182" s="98"/>
      <c r="J182" s="98"/>
      <c r="K182" s="98"/>
      <c r="L182" s="117">
        <f>SUM(L171,L175,L179)</f>
        <v>40</v>
      </c>
      <c r="M182" s="86">
        <f>L182/H182</f>
        <v>1</v>
      </c>
      <c r="O182" s="98"/>
    </row>
    <row r="183" spans="1:15" x14ac:dyDescent="0.35">
      <c r="A183" s="118"/>
      <c r="B183" s="119"/>
      <c r="C183" s="118"/>
      <c r="D183" s="118"/>
      <c r="E183" s="120"/>
      <c r="F183" s="115"/>
      <c r="G183" s="115"/>
      <c r="H183" s="121"/>
      <c r="I183" s="109"/>
      <c r="J183" s="7"/>
      <c r="K183" s="7"/>
      <c r="L183" s="6"/>
      <c r="M183" s="40"/>
      <c r="O183" s="7"/>
    </row>
    <row r="184" spans="1:15" x14ac:dyDescent="0.35">
      <c r="A184" s="206" t="s">
        <v>429</v>
      </c>
      <c r="B184" s="206"/>
      <c r="C184" s="206"/>
      <c r="D184" s="206"/>
      <c r="E184" s="206"/>
      <c r="F184" s="122"/>
      <c r="G184" s="122"/>
      <c r="H184" s="123">
        <v>100</v>
      </c>
      <c r="I184" s="124"/>
      <c r="J184" s="124"/>
      <c r="K184" s="124"/>
      <c r="L184" s="9" t="e">
        <f>#REF!+L182</f>
        <v>#REF!</v>
      </c>
      <c r="M184" s="125" t="e">
        <f>L184/H184</f>
        <v>#REF!</v>
      </c>
      <c r="O184" s="124"/>
    </row>
  </sheetData>
  <autoFilter ref="A7:O167" xr:uid="{EE48F1E8-3FE1-4409-A0C4-FB7D69AC7DC8}"/>
  <mergeCells count="40">
    <mergeCell ref="D8:E8"/>
    <mergeCell ref="J2:M2"/>
    <mergeCell ref="A4:E4"/>
    <mergeCell ref="F4:G4"/>
    <mergeCell ref="B6:E6"/>
    <mergeCell ref="D66:E66"/>
    <mergeCell ref="D12:E12"/>
    <mergeCell ref="D18:E18"/>
    <mergeCell ref="D26:E26"/>
    <mergeCell ref="D31:E31"/>
    <mergeCell ref="D34:E34"/>
    <mergeCell ref="D51:E51"/>
    <mergeCell ref="D57:E57"/>
    <mergeCell ref="D60:E60"/>
    <mergeCell ref="D63:E63"/>
    <mergeCell ref="D71:E71"/>
    <mergeCell ref="D77:E77"/>
    <mergeCell ref="D83:E83"/>
    <mergeCell ref="D89:E89"/>
    <mergeCell ref="D92:E92"/>
    <mergeCell ref="D96:E96"/>
    <mergeCell ref="D101:E101"/>
    <mergeCell ref="D106:E106"/>
    <mergeCell ref="D110:E110"/>
    <mergeCell ref="D116:E116"/>
    <mergeCell ref="I122:I127"/>
    <mergeCell ref="A167:E167"/>
    <mergeCell ref="A182:E182"/>
    <mergeCell ref="A184:E184"/>
    <mergeCell ref="D146:E146"/>
    <mergeCell ref="D153:E153"/>
    <mergeCell ref="D155:E155"/>
    <mergeCell ref="D161:E161"/>
    <mergeCell ref="D162:E162"/>
    <mergeCell ref="D163:E163"/>
    <mergeCell ref="D128:E128"/>
    <mergeCell ref="D131:E131"/>
    <mergeCell ref="D133:E133"/>
    <mergeCell ref="D139:E139"/>
    <mergeCell ref="D141:E141"/>
  </mergeCells>
  <dataValidations count="10">
    <dataValidation type="list" allowBlank="1" showInputMessage="1" showErrorMessage="1" sqref="K151" xr:uid="{6C4DFC6C-A087-4209-B4A2-C509DDA104E1}">
      <formula1>"0,1,2,3,4,5"</formula1>
    </dataValidation>
    <dataValidation type="decimal" allowBlank="1" showInputMessage="1" showErrorMessage="1" sqref="K173 K130" xr:uid="{A3CB13D6-DBD4-4FF3-A35A-A3AEF345BEC8}">
      <formula1>0</formula1>
      <formula2>5</formula2>
    </dataValidation>
    <dataValidation type="decimal" allowBlank="1" showInputMessage="1" showErrorMessage="1" sqref="K64 K172" xr:uid="{C682EA0F-6403-4835-BAC5-8FCB046B3275}">
      <formula1>0</formula1>
      <formula2>100</formula2>
    </dataValidation>
    <dataValidation type="list" allowBlank="1" showInputMessage="1" showErrorMessage="1" sqref="K100 K28" xr:uid="{13FBA3D9-80DB-4667-9955-FF3EC41324C2}">
      <formula1>"A,B,C,D,E"</formula1>
    </dataValidation>
    <dataValidation type="list" allowBlank="1" showInputMessage="1" showErrorMessage="1" sqref="K61 K134 K73:K76 K154 K140 K84 K164 K142:K143 K93 K104 K117 K97 K112 K67:K68 K129 K132 K58 K136 K78 K86:K88 K119:K121 K102 K160 K46:K47 K13" xr:uid="{D4E0B9BE-A1A7-478B-882B-1FAC98D97126}">
      <formula1>"Ya,Tidak"</formula1>
    </dataValidation>
    <dataValidation type="list" allowBlank="1" showInputMessage="1" showErrorMessage="1" sqref="K72 K157:K158 K39:K45 K137 K94 K36 K118 K14:K15 K82 K166 K23:K25 K62:K63 K144:K145 K32:K33 K9 K70" xr:uid="{5EFD7DCC-FECD-43B5-A748-EADAE44DBF10}">
      <formula1>"A,B,C"</formula1>
    </dataValidation>
    <dataValidation type="list" allowBlank="1" showInputMessage="1" showErrorMessage="1" sqref="K49 K111 K159 K113:K114 K59 K165 K85 K103 K90:K91 K35 K10:K11 K156 K19:K22 K27 K147:K150 K107:K109 K29 K95 K98:K99 K138 K16:K17 K52:K56 K135 K79:K81 K69" xr:uid="{28AFDA6A-8D8C-4482-B1E7-049915004169}">
      <formula1>"A,B,C,D"</formula1>
    </dataValidation>
    <dataValidation type="list" allowBlank="1" showInputMessage="1" showErrorMessage="1" sqref="L123:L124 L127" xr:uid="{42FF3D1E-445D-43A9-BA4D-620643423F55}">
      <formula1>"-"</formula1>
    </dataValidation>
    <dataValidation type="decimal" allowBlank="1" showInputMessage="1" showErrorMessage="1" sqref="K176 K180" xr:uid="{137E3331-C5A2-4EA7-95A1-253FAF600A85}">
      <formula1>0</formula1>
      <formula2>4</formula2>
    </dataValidation>
    <dataValidation type="list" allowBlank="1" showInputMessage="1" showErrorMessage="1" sqref="K177" xr:uid="{E59F66D2-E120-44B8-8DA1-56FFBD38E9D0}">
      <formula1>"WTP,WTP-DPP,WDP,TMP,TW,Tidak Ada Laporan"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67053-9485-40FE-AA3C-530CFB603312}">
  <dimension ref="A1:S155"/>
  <sheetViews>
    <sheetView zoomScale="110" zoomScaleNormal="110" workbookViewId="0">
      <pane ySplit="4" topLeftCell="A43" activePane="bottomLeft" state="frozen"/>
      <selection pane="bottomLeft" activeCell="C141" sqref="C141"/>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11" style="131" customWidth="1"/>
    <col min="7" max="7" width="82.81640625" style="87" hidden="1" customWidth="1"/>
    <col min="8" max="8" width="15.1796875" style="131" bestFit="1" customWidth="1"/>
    <col min="9" max="9" width="14.81640625" style="131" bestFit="1" customWidth="1"/>
    <col min="10" max="19" width="10.54296875" style="87" customWidth="1"/>
    <col min="20" max="16384" width="9.1796875" style="87"/>
  </cols>
  <sheetData>
    <row r="1" spans="1:19" ht="15" thickBot="1" x14ac:dyDescent="0.4">
      <c r="E1" s="87"/>
    </row>
    <row r="2" spans="1:19" ht="25" customHeight="1" thickBot="1" x14ac:dyDescent="0.4">
      <c r="E2" s="87"/>
      <c r="J2" s="210" t="s">
        <v>431</v>
      </c>
      <c r="K2" s="211"/>
      <c r="L2" s="211"/>
      <c r="M2" s="212"/>
    </row>
    <row r="3" spans="1:19" ht="16.5" customHeight="1" x14ac:dyDescent="0.8">
      <c r="E3" s="87"/>
      <c r="J3" s="150"/>
      <c r="K3" s="150"/>
      <c r="L3" s="150"/>
      <c r="M3" s="150"/>
    </row>
    <row r="4" spans="1:19" s="12" customFormat="1" x14ac:dyDescent="0.35">
      <c r="A4" s="199" t="s">
        <v>0</v>
      </c>
      <c r="B4" s="199"/>
      <c r="C4" s="199"/>
      <c r="D4" s="199"/>
      <c r="E4" s="199"/>
      <c r="F4" s="9" t="s">
        <v>1</v>
      </c>
      <c r="G4" s="10" t="s">
        <v>2</v>
      </c>
      <c r="H4" s="9" t="s">
        <v>1</v>
      </c>
      <c r="I4" s="11" t="s">
        <v>470</v>
      </c>
      <c r="J4" s="141">
        <v>1</v>
      </c>
      <c r="K4" s="141">
        <v>2</v>
      </c>
      <c r="L4" s="141">
        <v>3</v>
      </c>
      <c r="M4" s="141">
        <v>4</v>
      </c>
      <c r="N4" s="141">
        <v>5</v>
      </c>
      <c r="O4" s="141">
        <v>6</v>
      </c>
      <c r="P4" s="141">
        <v>7</v>
      </c>
      <c r="Q4" s="141">
        <v>8</v>
      </c>
      <c r="R4" s="141">
        <v>9</v>
      </c>
      <c r="S4" s="141">
        <v>10</v>
      </c>
    </row>
    <row r="5" spans="1:19" s="12" customFormat="1" x14ac:dyDescent="0.35">
      <c r="A5" s="175"/>
      <c r="B5" s="176"/>
      <c r="C5" s="176"/>
      <c r="D5" s="176"/>
      <c r="E5" s="176"/>
      <c r="F5" s="16"/>
      <c r="G5" s="177"/>
      <c r="H5" s="16"/>
      <c r="I5" s="16"/>
      <c r="J5" s="178"/>
      <c r="K5" s="179"/>
      <c r="L5" s="177"/>
      <c r="M5" s="174"/>
      <c r="N5" s="174"/>
      <c r="O5" s="174"/>
      <c r="P5" s="174"/>
      <c r="Q5" s="174"/>
      <c r="R5" s="174"/>
      <c r="S5" s="174"/>
    </row>
    <row r="6" spans="1:19" s="23" customFormat="1" x14ac:dyDescent="0.35">
      <c r="A6" s="181" t="s">
        <v>3</v>
      </c>
      <c r="B6" s="200" t="s">
        <v>4</v>
      </c>
      <c r="C6" s="200"/>
      <c r="D6" s="200"/>
      <c r="E6" s="200"/>
      <c r="F6" s="20"/>
      <c r="G6" s="20"/>
      <c r="H6" s="20"/>
      <c r="I6" s="20"/>
      <c r="J6" s="20"/>
      <c r="K6" s="20"/>
      <c r="L6" s="21"/>
      <c r="M6" s="22"/>
      <c r="N6" s="22"/>
      <c r="O6" s="22"/>
      <c r="P6" s="22"/>
      <c r="Q6" s="22"/>
      <c r="R6" s="22"/>
      <c r="S6" s="22"/>
    </row>
    <row r="7" spans="1:19" customFormat="1" x14ac:dyDescent="0.35">
      <c r="A7" s="24"/>
      <c r="B7" s="25" t="s">
        <v>5</v>
      </c>
      <c r="C7" s="26" t="s">
        <v>6</v>
      </c>
      <c r="D7" s="27"/>
      <c r="E7" s="28"/>
      <c r="F7" s="29">
        <v>5</v>
      </c>
      <c r="G7" s="29"/>
      <c r="H7" s="29"/>
      <c r="I7" s="30"/>
      <c r="J7" s="30">
        <f t="shared" ref="J7:S7" si="0">SUM(J8,J12,J16,J21,)</f>
        <v>2.5</v>
      </c>
      <c r="K7" s="30">
        <f t="shared" si="0"/>
        <v>2.5</v>
      </c>
      <c r="L7" s="30">
        <f t="shared" si="0"/>
        <v>2.5</v>
      </c>
      <c r="M7" s="30">
        <f t="shared" si="0"/>
        <v>2.5</v>
      </c>
      <c r="N7" s="30">
        <f t="shared" si="0"/>
        <v>2.5</v>
      </c>
      <c r="O7" s="30">
        <f t="shared" si="0"/>
        <v>2.5</v>
      </c>
      <c r="P7" s="30">
        <f t="shared" si="0"/>
        <v>2.5</v>
      </c>
      <c r="Q7" s="30">
        <f t="shared" si="0"/>
        <v>2.5</v>
      </c>
      <c r="R7" s="30">
        <f t="shared" si="0"/>
        <v>2.5</v>
      </c>
      <c r="S7" s="30">
        <f t="shared" si="0"/>
        <v>2.5</v>
      </c>
    </row>
    <row r="8" spans="1:19" customFormat="1" x14ac:dyDescent="0.35">
      <c r="A8" s="31"/>
      <c r="B8" s="32"/>
      <c r="C8" s="32">
        <v>1</v>
      </c>
      <c r="D8" s="201" t="s">
        <v>7</v>
      </c>
      <c r="E8" s="201"/>
      <c r="F8" s="34">
        <v>0.5</v>
      </c>
      <c r="G8" s="34"/>
      <c r="H8" s="34">
        <v>0.5</v>
      </c>
      <c r="I8" s="35">
        <f>AVERAGE(J8:S8)</f>
        <v>0.5</v>
      </c>
      <c r="J8" s="35">
        <f t="shared" ref="J8:S8" si="1">(SUM(J9:J11)/COUNTA(J9:J11))*$H8</f>
        <v>0.5</v>
      </c>
      <c r="K8" s="35">
        <f t="shared" si="1"/>
        <v>0.5</v>
      </c>
      <c r="L8" s="35">
        <f t="shared" si="1"/>
        <v>0.5</v>
      </c>
      <c r="M8" s="35">
        <f t="shared" si="1"/>
        <v>0.5</v>
      </c>
      <c r="N8" s="35">
        <f t="shared" si="1"/>
        <v>0.5</v>
      </c>
      <c r="O8" s="35">
        <f t="shared" si="1"/>
        <v>0.5</v>
      </c>
      <c r="P8" s="35">
        <f t="shared" si="1"/>
        <v>0.5</v>
      </c>
      <c r="Q8" s="35">
        <f t="shared" si="1"/>
        <v>0.5</v>
      </c>
      <c r="R8" s="35">
        <f t="shared" si="1"/>
        <v>0.5</v>
      </c>
      <c r="S8" s="35">
        <f t="shared" si="1"/>
        <v>0.5</v>
      </c>
    </row>
    <row r="9" spans="1:19" s="156" customFormat="1" ht="57.65" customHeight="1" x14ac:dyDescent="0.35">
      <c r="A9" s="151"/>
      <c r="B9" s="152"/>
      <c r="C9" s="152"/>
      <c r="D9" s="165" t="s">
        <v>8</v>
      </c>
      <c r="E9" s="166" t="s">
        <v>452</v>
      </c>
      <c r="F9" s="155"/>
      <c r="G9" s="133" t="s">
        <v>432</v>
      </c>
      <c r="H9" s="40"/>
      <c r="I9" s="146"/>
      <c r="J9" s="192">
        <f>'Unit 1'!$M9</f>
        <v>1</v>
      </c>
      <c r="K9" s="192">
        <f>'Unit 2'!$M9</f>
        <v>1</v>
      </c>
      <c r="L9" s="192">
        <f>'Unit 3'!$M9</f>
        <v>1</v>
      </c>
      <c r="M9" s="192">
        <f>'Unit 4'!$M9</f>
        <v>1</v>
      </c>
      <c r="N9" s="192">
        <f>'Unit 5'!$M9</f>
        <v>1</v>
      </c>
      <c r="O9" s="192">
        <f>'Unit 6'!$M9</f>
        <v>1</v>
      </c>
      <c r="P9" s="192">
        <f>'Unit 7'!$M9</f>
        <v>1</v>
      </c>
      <c r="Q9" s="192">
        <f>'Unit 8'!$M9</f>
        <v>1</v>
      </c>
      <c r="R9" s="192">
        <f>'Unit 9'!$M9</f>
        <v>1</v>
      </c>
      <c r="S9" s="192">
        <f>'Unit 10'!$M9</f>
        <v>1</v>
      </c>
    </row>
    <row r="10" spans="1:19" customFormat="1" ht="116" x14ac:dyDescent="0.35">
      <c r="A10" s="37"/>
      <c r="B10" s="38"/>
      <c r="C10" s="38"/>
      <c r="D10" s="4" t="s">
        <v>9</v>
      </c>
      <c r="E10" s="162" t="s">
        <v>449</v>
      </c>
      <c r="F10" s="8"/>
      <c r="G10" s="41" t="s">
        <v>448</v>
      </c>
      <c r="H10" s="40"/>
      <c r="I10" s="146"/>
      <c r="J10" s="192">
        <f>'Unit 1'!$M10</f>
        <v>1</v>
      </c>
      <c r="K10" s="192">
        <f>'Unit 2'!$M10</f>
        <v>1</v>
      </c>
      <c r="L10" s="192">
        <f>'Unit 3'!$M10</f>
        <v>1</v>
      </c>
      <c r="M10" s="192">
        <f>'Unit 4'!$M10</f>
        <v>1</v>
      </c>
      <c r="N10" s="192">
        <f>'Unit 5'!$M10</f>
        <v>1</v>
      </c>
      <c r="O10" s="192">
        <f>'Unit 6'!$M10</f>
        <v>1</v>
      </c>
      <c r="P10" s="192">
        <f>'Unit 7'!$M10</f>
        <v>1</v>
      </c>
      <c r="Q10" s="192">
        <f>'Unit 8'!$M10</f>
        <v>1</v>
      </c>
      <c r="R10" s="192">
        <f>'Unit 9'!$M10</f>
        <v>1</v>
      </c>
      <c r="S10" s="192">
        <f>'Unit 10'!$M10</f>
        <v>1</v>
      </c>
    </row>
    <row r="11" spans="1:19" customFormat="1" ht="103.75" customHeight="1" x14ac:dyDescent="0.35">
      <c r="A11" s="37"/>
      <c r="B11" s="38"/>
      <c r="C11" s="38"/>
      <c r="D11" s="4" t="s">
        <v>10</v>
      </c>
      <c r="E11" s="162" t="s">
        <v>450</v>
      </c>
      <c r="F11" s="8"/>
      <c r="G11" s="3" t="s">
        <v>451</v>
      </c>
      <c r="H11" s="40"/>
      <c r="I11" s="146"/>
      <c r="J11" s="192">
        <f>'Unit 1'!$M11</f>
        <v>1</v>
      </c>
      <c r="K11" s="192">
        <f>'Unit 2'!$M11</f>
        <v>1</v>
      </c>
      <c r="L11" s="192">
        <f>'Unit 3'!$M11</f>
        <v>1</v>
      </c>
      <c r="M11" s="192">
        <f>'Unit 4'!$M11</f>
        <v>1</v>
      </c>
      <c r="N11" s="192">
        <f>'Unit 5'!$M11</f>
        <v>1</v>
      </c>
      <c r="O11" s="192">
        <f>'Unit 6'!$M11</f>
        <v>1</v>
      </c>
      <c r="P11" s="192">
        <f>'Unit 7'!$M11</f>
        <v>1</v>
      </c>
      <c r="Q11" s="192">
        <f>'Unit 8'!$M11</f>
        <v>1</v>
      </c>
      <c r="R11" s="192">
        <f>'Unit 9'!$M11</f>
        <v>1</v>
      </c>
      <c r="S11" s="192">
        <f>'Unit 10'!$M11</f>
        <v>1</v>
      </c>
    </row>
    <row r="12" spans="1:19" customFormat="1" ht="19.5" customHeight="1" x14ac:dyDescent="0.35">
      <c r="A12" s="143"/>
      <c r="B12" s="144"/>
      <c r="C12" s="144">
        <v>2</v>
      </c>
      <c r="D12" s="202" t="s">
        <v>163</v>
      </c>
      <c r="E12" s="202"/>
      <c r="F12" s="35">
        <v>0.5</v>
      </c>
      <c r="G12" s="35"/>
      <c r="H12" s="35">
        <v>0.5</v>
      </c>
      <c r="I12" s="35">
        <f>AVERAGE(J12:S12)</f>
        <v>0.5</v>
      </c>
      <c r="J12" s="35">
        <f t="shared" ref="J12:S12" si="2">(SUM(J13:J15)/COUNTA(J13:J15))*$H12</f>
        <v>0.5</v>
      </c>
      <c r="K12" s="35">
        <f t="shared" si="2"/>
        <v>0.5</v>
      </c>
      <c r="L12" s="35">
        <f t="shared" si="2"/>
        <v>0.5</v>
      </c>
      <c r="M12" s="35">
        <f t="shared" si="2"/>
        <v>0.5</v>
      </c>
      <c r="N12" s="35">
        <f t="shared" si="2"/>
        <v>0.5</v>
      </c>
      <c r="O12" s="35">
        <f t="shared" si="2"/>
        <v>0.5</v>
      </c>
      <c r="P12" s="35">
        <f t="shared" si="2"/>
        <v>0.5</v>
      </c>
      <c r="Q12" s="35">
        <f t="shared" si="2"/>
        <v>0.5</v>
      </c>
      <c r="R12" s="35">
        <f t="shared" si="2"/>
        <v>0.5</v>
      </c>
      <c r="S12" s="35">
        <f t="shared" si="2"/>
        <v>0.5</v>
      </c>
    </row>
    <row r="13" spans="1:19" customFormat="1" ht="29" x14ac:dyDescent="0.35">
      <c r="A13" s="37"/>
      <c r="B13" s="38"/>
      <c r="C13" s="38"/>
      <c r="D13" s="4" t="s">
        <v>8</v>
      </c>
      <c r="E13" s="3" t="s">
        <v>453</v>
      </c>
      <c r="F13" s="8"/>
      <c r="G13" s="2" t="s">
        <v>454</v>
      </c>
      <c r="H13" s="8"/>
      <c r="I13" s="6"/>
      <c r="J13" s="192">
        <f>'Unit 1'!$M13</f>
        <v>1</v>
      </c>
      <c r="K13" s="192">
        <f>'Unit 2'!$M13</f>
        <v>1</v>
      </c>
      <c r="L13" s="192">
        <f>'Unit 3'!$M13</f>
        <v>1</v>
      </c>
      <c r="M13" s="192">
        <f>'Unit 4'!$M13</f>
        <v>1</v>
      </c>
      <c r="N13" s="192">
        <f>'Unit 5'!$M13</f>
        <v>1</v>
      </c>
      <c r="O13" s="192">
        <f>'Unit 6'!$M13</f>
        <v>1</v>
      </c>
      <c r="P13" s="192">
        <f>'Unit 7'!$M13</f>
        <v>1</v>
      </c>
      <c r="Q13" s="192">
        <f>'Unit 8'!$M13</f>
        <v>1</v>
      </c>
      <c r="R13" s="192">
        <f>'Unit 9'!$M13</f>
        <v>1</v>
      </c>
      <c r="S13" s="192">
        <f>'Unit 10'!$M13</f>
        <v>1</v>
      </c>
    </row>
    <row r="14" spans="1:19" customFormat="1" ht="117.65" customHeight="1" x14ac:dyDescent="0.35">
      <c r="A14" s="37"/>
      <c r="B14" s="38"/>
      <c r="C14" s="38"/>
      <c r="D14" s="4" t="s">
        <v>13</v>
      </c>
      <c r="E14" s="3" t="s">
        <v>455</v>
      </c>
      <c r="F14" s="8"/>
      <c r="G14" s="2" t="s">
        <v>434</v>
      </c>
      <c r="H14" s="8"/>
      <c r="I14" s="6"/>
      <c r="J14" s="192">
        <f>'Unit 1'!$M14</f>
        <v>1</v>
      </c>
      <c r="K14" s="192">
        <f>'Unit 2'!$M14</f>
        <v>1</v>
      </c>
      <c r="L14" s="192">
        <f>'Unit 3'!$M14</f>
        <v>1</v>
      </c>
      <c r="M14" s="192">
        <f>'Unit 4'!$M14</f>
        <v>1</v>
      </c>
      <c r="N14" s="192">
        <f>'Unit 5'!$M14</f>
        <v>1</v>
      </c>
      <c r="O14" s="192">
        <f>'Unit 6'!$M14</f>
        <v>1</v>
      </c>
      <c r="P14" s="192">
        <f>'Unit 7'!$M14</f>
        <v>1</v>
      </c>
      <c r="Q14" s="192">
        <f>'Unit 8'!$M14</f>
        <v>1</v>
      </c>
      <c r="R14" s="192">
        <f>'Unit 9'!$M14</f>
        <v>1</v>
      </c>
      <c r="S14" s="192">
        <f>'Unit 10'!$M14</f>
        <v>1</v>
      </c>
    </row>
    <row r="15" spans="1:19" customFormat="1" ht="72.5" x14ac:dyDescent="0.35">
      <c r="A15" s="37"/>
      <c r="B15" s="38"/>
      <c r="C15" s="38"/>
      <c r="D15" s="4" t="s">
        <v>185</v>
      </c>
      <c r="E15" s="2" t="s">
        <v>439</v>
      </c>
      <c r="F15" s="8"/>
      <c r="G15" s="2" t="s">
        <v>433</v>
      </c>
      <c r="H15" s="8"/>
      <c r="I15" s="6"/>
      <c r="J15" s="192">
        <f>'Unit 1'!$M15</f>
        <v>1</v>
      </c>
      <c r="K15" s="192">
        <f>'Unit 2'!$M15</f>
        <v>1</v>
      </c>
      <c r="L15" s="192">
        <f>'Unit 3'!$M15</f>
        <v>1</v>
      </c>
      <c r="M15" s="192">
        <f>'Unit 4'!$M15</f>
        <v>1</v>
      </c>
      <c r="N15" s="192">
        <f>'Unit 5'!$M15</f>
        <v>1</v>
      </c>
      <c r="O15" s="192">
        <f>'Unit 6'!$M15</f>
        <v>1</v>
      </c>
      <c r="P15" s="192">
        <f>'Unit 7'!$M15</f>
        <v>1</v>
      </c>
      <c r="Q15" s="192">
        <f>'Unit 8'!$M15</f>
        <v>1</v>
      </c>
      <c r="R15" s="192">
        <f>'Unit 9'!$M15</f>
        <v>1</v>
      </c>
      <c r="S15" s="192">
        <f>'Unit 10'!$M15</f>
        <v>1</v>
      </c>
    </row>
    <row r="16" spans="1:19" customFormat="1" x14ac:dyDescent="0.35">
      <c r="A16" s="31"/>
      <c r="B16" s="32"/>
      <c r="C16" s="32">
        <v>3</v>
      </c>
      <c r="D16" s="201" t="s">
        <v>15</v>
      </c>
      <c r="E16" s="201"/>
      <c r="F16" s="34">
        <v>1</v>
      </c>
      <c r="G16" s="34"/>
      <c r="H16" s="34">
        <v>1</v>
      </c>
      <c r="I16" s="35">
        <f>AVERAGE(J16:S16)</f>
        <v>1</v>
      </c>
      <c r="J16" s="35">
        <f t="shared" ref="J16:S16" si="3">(SUM(J17:J20)/COUNTA(J17:J20))*$H16</f>
        <v>1</v>
      </c>
      <c r="K16" s="35">
        <f t="shared" si="3"/>
        <v>1</v>
      </c>
      <c r="L16" s="35">
        <f t="shared" si="3"/>
        <v>1</v>
      </c>
      <c r="M16" s="35">
        <f t="shared" si="3"/>
        <v>1</v>
      </c>
      <c r="N16" s="35">
        <f t="shared" si="3"/>
        <v>1</v>
      </c>
      <c r="O16" s="35">
        <f t="shared" si="3"/>
        <v>1</v>
      </c>
      <c r="P16" s="35">
        <f t="shared" si="3"/>
        <v>1</v>
      </c>
      <c r="Q16" s="35">
        <f t="shared" si="3"/>
        <v>1</v>
      </c>
      <c r="R16" s="35">
        <f t="shared" si="3"/>
        <v>1</v>
      </c>
      <c r="S16" s="35">
        <f t="shared" si="3"/>
        <v>1</v>
      </c>
    </row>
    <row r="17" spans="1:19" customFormat="1" ht="101.5" x14ac:dyDescent="0.35">
      <c r="A17" s="37"/>
      <c r="B17" s="38"/>
      <c r="C17" s="38"/>
      <c r="D17" s="4" t="s">
        <v>12</v>
      </c>
      <c r="E17" s="3" t="s">
        <v>179</v>
      </c>
      <c r="F17" s="8"/>
      <c r="G17" s="3" t="s">
        <v>180</v>
      </c>
      <c r="H17" s="40"/>
      <c r="I17" s="6"/>
      <c r="J17" s="192">
        <f>'Unit 1'!$M17</f>
        <v>1</v>
      </c>
      <c r="K17" s="192">
        <f>'Unit 2'!$M17</f>
        <v>1</v>
      </c>
      <c r="L17" s="192">
        <f>'Unit 3'!$M17</f>
        <v>1</v>
      </c>
      <c r="M17" s="192">
        <f>'Unit 4'!$M17</f>
        <v>1</v>
      </c>
      <c r="N17" s="192">
        <f>'Unit 5'!$M17</f>
        <v>1</v>
      </c>
      <c r="O17" s="192">
        <f>'Unit 6'!$M17</f>
        <v>1</v>
      </c>
      <c r="P17" s="192">
        <f>'Unit 7'!$M17</f>
        <v>1</v>
      </c>
      <c r="Q17" s="192">
        <f>'Unit 8'!$M17</f>
        <v>1</v>
      </c>
      <c r="R17" s="192">
        <f>'Unit 9'!$M17</f>
        <v>1</v>
      </c>
      <c r="S17" s="192">
        <f>'Unit 10'!$M17</f>
        <v>1</v>
      </c>
    </row>
    <row r="18" spans="1:19" customFormat="1" ht="58" x14ac:dyDescent="0.35">
      <c r="A18" s="37"/>
      <c r="B18" s="38"/>
      <c r="C18" s="38"/>
      <c r="D18" s="4" t="s">
        <v>16</v>
      </c>
      <c r="E18" s="3" t="s">
        <v>183</v>
      </c>
      <c r="F18" s="8"/>
      <c r="G18" s="3" t="s">
        <v>184</v>
      </c>
      <c r="H18" s="8"/>
      <c r="I18" s="6"/>
      <c r="J18" s="192">
        <f>'Unit 1'!$M18</f>
        <v>1</v>
      </c>
      <c r="K18" s="192">
        <f>'Unit 2'!$M18</f>
        <v>1</v>
      </c>
      <c r="L18" s="192">
        <f>'Unit 3'!$M18</f>
        <v>1</v>
      </c>
      <c r="M18" s="192">
        <f>'Unit 4'!$M18</f>
        <v>1</v>
      </c>
      <c r="N18" s="192">
        <f>'Unit 5'!$M18</f>
        <v>1</v>
      </c>
      <c r="O18" s="192">
        <f>'Unit 6'!$M18</f>
        <v>1</v>
      </c>
      <c r="P18" s="192">
        <f>'Unit 7'!$M18</f>
        <v>1</v>
      </c>
      <c r="Q18" s="192">
        <f>'Unit 8'!$M18</f>
        <v>1</v>
      </c>
      <c r="R18" s="192">
        <f>'Unit 9'!$M18</f>
        <v>1</v>
      </c>
      <c r="S18" s="192">
        <f>'Unit 10'!$M18</f>
        <v>1</v>
      </c>
    </row>
    <row r="19" spans="1:19" customFormat="1" ht="58" x14ac:dyDescent="0.35">
      <c r="A19" s="37"/>
      <c r="B19" s="38"/>
      <c r="C19" s="38"/>
      <c r="D19" s="4" t="s">
        <v>185</v>
      </c>
      <c r="E19" s="3" t="s">
        <v>186</v>
      </c>
      <c r="F19" s="8"/>
      <c r="G19" s="3" t="s">
        <v>187</v>
      </c>
      <c r="H19" s="8"/>
      <c r="I19" s="6"/>
      <c r="J19" s="192">
        <f>'Unit 1'!$M19</f>
        <v>1</v>
      </c>
      <c r="K19" s="192">
        <f>'Unit 2'!$M19</f>
        <v>1</v>
      </c>
      <c r="L19" s="192">
        <f>'Unit 3'!$M19</f>
        <v>1</v>
      </c>
      <c r="M19" s="192">
        <f>'Unit 4'!$M19</f>
        <v>1</v>
      </c>
      <c r="N19" s="192">
        <f>'Unit 5'!$M19</f>
        <v>1</v>
      </c>
      <c r="O19" s="192">
        <f>'Unit 6'!$M19</f>
        <v>1</v>
      </c>
      <c r="P19" s="192">
        <f>'Unit 7'!$M19</f>
        <v>1</v>
      </c>
      <c r="Q19" s="192">
        <f>'Unit 8'!$M19</f>
        <v>1</v>
      </c>
      <c r="R19" s="192">
        <f>'Unit 9'!$M19</f>
        <v>1</v>
      </c>
      <c r="S19" s="192">
        <f>'Unit 10'!$M19</f>
        <v>1</v>
      </c>
    </row>
    <row r="20" spans="1:19" customFormat="1" ht="101.5" x14ac:dyDescent="0.35">
      <c r="A20" s="37"/>
      <c r="B20" s="38"/>
      <c r="C20" s="38"/>
      <c r="D20" s="4" t="s">
        <v>211</v>
      </c>
      <c r="E20" s="2" t="s">
        <v>438</v>
      </c>
      <c r="F20" s="8"/>
      <c r="G20" s="3" t="s">
        <v>11</v>
      </c>
      <c r="H20" s="8"/>
      <c r="I20" s="6"/>
      <c r="J20" s="192">
        <f>'Unit 1'!$M20</f>
        <v>1</v>
      </c>
      <c r="K20" s="192">
        <f>'Unit 2'!$M20</f>
        <v>1</v>
      </c>
      <c r="L20" s="192">
        <f>'Unit 3'!$M20</f>
        <v>1</v>
      </c>
      <c r="M20" s="192">
        <f>'Unit 4'!$M20</f>
        <v>1</v>
      </c>
      <c r="N20" s="192">
        <f>'Unit 5'!$M20</f>
        <v>1</v>
      </c>
      <c r="O20" s="192">
        <f>'Unit 6'!$M20</f>
        <v>1</v>
      </c>
      <c r="P20" s="192">
        <f>'Unit 7'!$M20</f>
        <v>1</v>
      </c>
      <c r="Q20" s="192">
        <f>'Unit 8'!$M20</f>
        <v>1</v>
      </c>
      <c r="R20" s="192">
        <f>'Unit 9'!$M20</f>
        <v>1</v>
      </c>
      <c r="S20" s="192">
        <f>'Unit 10'!$M20</f>
        <v>1</v>
      </c>
    </row>
    <row r="21" spans="1:19" customFormat="1" x14ac:dyDescent="0.35">
      <c r="A21" s="31"/>
      <c r="B21" s="32"/>
      <c r="C21" s="32">
        <v>4</v>
      </c>
      <c r="D21" s="201" t="s">
        <v>17</v>
      </c>
      <c r="E21" s="201"/>
      <c r="F21" s="34">
        <v>0.5</v>
      </c>
      <c r="G21" s="34"/>
      <c r="H21" s="34">
        <v>0.5</v>
      </c>
      <c r="I21" s="35">
        <f>AVERAGE(J21:S21)</f>
        <v>0.5</v>
      </c>
      <c r="J21" s="35">
        <f t="shared" ref="J21:S21" si="4">(SUM(J22:J23)/COUNTA(J22:J23))*$H21</f>
        <v>0.5</v>
      </c>
      <c r="K21" s="35">
        <f t="shared" si="4"/>
        <v>0.5</v>
      </c>
      <c r="L21" s="35">
        <f t="shared" si="4"/>
        <v>0.5</v>
      </c>
      <c r="M21" s="35">
        <f t="shared" si="4"/>
        <v>0.5</v>
      </c>
      <c r="N21" s="35">
        <f t="shared" si="4"/>
        <v>0.5</v>
      </c>
      <c r="O21" s="35">
        <f t="shared" si="4"/>
        <v>0.5</v>
      </c>
      <c r="P21" s="35">
        <f t="shared" si="4"/>
        <v>0.5</v>
      </c>
      <c r="Q21" s="35">
        <f t="shared" si="4"/>
        <v>0.5</v>
      </c>
      <c r="R21" s="35">
        <f t="shared" si="4"/>
        <v>0.5</v>
      </c>
      <c r="S21" s="35">
        <f t="shared" si="4"/>
        <v>0.5</v>
      </c>
    </row>
    <row r="22" spans="1:19" customFormat="1" ht="116" x14ac:dyDescent="0.35">
      <c r="A22" s="37"/>
      <c r="B22" s="38"/>
      <c r="C22" s="38"/>
      <c r="D22" s="4" t="s">
        <v>8</v>
      </c>
      <c r="E22" s="3" t="s">
        <v>456</v>
      </c>
      <c r="F22" s="8"/>
      <c r="G22" s="2" t="s">
        <v>435</v>
      </c>
      <c r="H22" s="8"/>
      <c r="I22" s="6"/>
      <c r="J22" s="192">
        <f>'Unit 1'!$M22</f>
        <v>1</v>
      </c>
      <c r="K22" s="192">
        <f>'Unit 2'!$M22</f>
        <v>1</v>
      </c>
      <c r="L22" s="192">
        <f>'Unit 3'!$M22</f>
        <v>1</v>
      </c>
      <c r="M22" s="192">
        <f>'Unit 4'!$M22</f>
        <v>1</v>
      </c>
      <c r="N22" s="192">
        <f>'Unit 5'!$M22</f>
        <v>1</v>
      </c>
      <c r="O22" s="192">
        <f>'Unit 6'!$M22</f>
        <v>1</v>
      </c>
      <c r="P22" s="192">
        <f>'Unit 7'!$M22</f>
        <v>1</v>
      </c>
      <c r="Q22" s="192">
        <f>'Unit 8'!$M22</f>
        <v>1</v>
      </c>
      <c r="R22" s="192">
        <f>'Unit 9'!$M22</f>
        <v>1</v>
      </c>
      <c r="S22" s="192">
        <f>'Unit 10'!$M22</f>
        <v>1</v>
      </c>
    </row>
    <row r="23" spans="1:19" customFormat="1" ht="116" x14ac:dyDescent="0.35">
      <c r="A23" s="37"/>
      <c r="B23" s="38"/>
      <c r="C23" s="38"/>
      <c r="D23" s="4" t="s">
        <v>10</v>
      </c>
      <c r="E23" s="3" t="s">
        <v>457</v>
      </c>
      <c r="F23" s="8"/>
      <c r="G23" s="2" t="s">
        <v>147</v>
      </c>
      <c r="H23" s="8"/>
      <c r="I23" s="6"/>
      <c r="J23" s="192">
        <f>'Unit 1'!$M23</f>
        <v>1</v>
      </c>
      <c r="K23" s="192">
        <f>'Unit 2'!$M23</f>
        <v>1</v>
      </c>
      <c r="L23" s="192">
        <f>'Unit 3'!$M23</f>
        <v>1</v>
      </c>
      <c r="M23" s="192">
        <f>'Unit 4'!$M23</f>
        <v>1</v>
      </c>
      <c r="N23" s="192">
        <f>'Unit 5'!$M23</f>
        <v>1</v>
      </c>
      <c r="O23" s="192">
        <f>'Unit 6'!$M23</f>
        <v>1</v>
      </c>
      <c r="P23" s="192">
        <f>'Unit 7'!$M23</f>
        <v>1</v>
      </c>
      <c r="Q23" s="192">
        <f>'Unit 8'!$M23</f>
        <v>1</v>
      </c>
      <c r="R23" s="192">
        <f>'Unit 9'!$M23</f>
        <v>1</v>
      </c>
      <c r="S23" s="192">
        <f>'Unit 10'!$M23</f>
        <v>1</v>
      </c>
    </row>
    <row r="24" spans="1:19" customFormat="1" x14ac:dyDescent="0.35">
      <c r="A24" s="46"/>
      <c r="B24" s="47" t="s">
        <v>19</v>
      </c>
      <c r="C24" s="48" t="s">
        <v>20</v>
      </c>
      <c r="D24" s="49"/>
      <c r="E24" s="50"/>
      <c r="F24" s="52">
        <v>5</v>
      </c>
      <c r="G24" s="52"/>
      <c r="H24" s="52"/>
      <c r="I24" s="53"/>
      <c r="J24" s="53">
        <f t="shared" ref="J24:S24" si="5">SUM(J25)</f>
        <v>1.25</v>
      </c>
      <c r="K24" s="53">
        <f t="shared" si="5"/>
        <v>1.25</v>
      </c>
      <c r="L24" s="53">
        <f t="shared" si="5"/>
        <v>1.25</v>
      </c>
      <c r="M24" s="53">
        <f t="shared" si="5"/>
        <v>1.25</v>
      </c>
      <c r="N24" s="53">
        <f t="shared" si="5"/>
        <v>1.25</v>
      </c>
      <c r="O24" s="53">
        <f t="shared" si="5"/>
        <v>1.25</v>
      </c>
      <c r="P24" s="53">
        <f t="shared" si="5"/>
        <v>1.25</v>
      </c>
      <c r="Q24" s="53">
        <f t="shared" si="5"/>
        <v>1.25</v>
      </c>
      <c r="R24" s="53">
        <f t="shared" si="5"/>
        <v>1.25</v>
      </c>
      <c r="S24" s="53">
        <f t="shared" si="5"/>
        <v>1.25</v>
      </c>
    </row>
    <row r="25" spans="1:19" customFormat="1" x14ac:dyDescent="0.35">
      <c r="A25" s="31"/>
      <c r="B25" s="32"/>
      <c r="C25" s="32">
        <v>1</v>
      </c>
      <c r="D25" s="201" t="s">
        <v>21</v>
      </c>
      <c r="E25" s="201"/>
      <c r="F25" s="34">
        <v>1.25</v>
      </c>
      <c r="G25" s="34"/>
      <c r="H25" s="34">
        <v>1.25</v>
      </c>
      <c r="I25" s="35">
        <f>AVERAGE(J25:S25)</f>
        <v>1.25</v>
      </c>
      <c r="J25" s="35">
        <f>(SUM(J26:J27)/COUNTA(J26:J27))*$H25</f>
        <v>1.25</v>
      </c>
      <c r="K25" s="35">
        <f>(SUM(K26:K27)/COUNTA(K26:K27))*H25</f>
        <v>1.25</v>
      </c>
      <c r="L25" s="35">
        <f>(SUM(L26:L27)/COUNTA(L26:L27))*H25</f>
        <v>1.25</v>
      </c>
      <c r="M25" s="35">
        <f t="shared" ref="M25:S25" si="6">(SUM(M26:M27)/COUNTA(M26:M27))*K25</f>
        <v>1.25</v>
      </c>
      <c r="N25" s="35">
        <f t="shared" si="6"/>
        <v>1.25</v>
      </c>
      <c r="O25" s="35">
        <f t="shared" si="6"/>
        <v>1.25</v>
      </c>
      <c r="P25" s="35">
        <f t="shared" si="6"/>
        <v>1.25</v>
      </c>
      <c r="Q25" s="35">
        <f t="shared" si="6"/>
        <v>1.25</v>
      </c>
      <c r="R25" s="35">
        <f t="shared" si="6"/>
        <v>1.25</v>
      </c>
      <c r="S25" s="35">
        <f t="shared" si="6"/>
        <v>1.25</v>
      </c>
    </row>
    <row r="26" spans="1:19" customFormat="1" ht="87" x14ac:dyDescent="0.35">
      <c r="A26" s="37"/>
      <c r="B26" s="38"/>
      <c r="C26" s="38"/>
      <c r="D26" s="4" t="s">
        <v>8</v>
      </c>
      <c r="E26" s="56" t="s">
        <v>458</v>
      </c>
      <c r="F26" s="8"/>
      <c r="G26" s="149" t="s">
        <v>440</v>
      </c>
      <c r="H26" s="8"/>
      <c r="I26" s="6"/>
      <c r="J26" s="192">
        <f>'Unit 1'!$M26</f>
        <v>1</v>
      </c>
      <c r="K26" s="192">
        <f>'Unit 2'!$M26</f>
        <v>1</v>
      </c>
      <c r="L26" s="192">
        <f>'Unit 3'!$M26</f>
        <v>1</v>
      </c>
      <c r="M26" s="192">
        <f>'Unit 4'!$M26</f>
        <v>1</v>
      </c>
      <c r="N26" s="192">
        <f>'Unit 5'!$M26</f>
        <v>1</v>
      </c>
      <c r="O26" s="192">
        <f>'Unit 6'!$M26</f>
        <v>1</v>
      </c>
      <c r="P26" s="192">
        <f>'Unit 7'!$M26</f>
        <v>1</v>
      </c>
      <c r="Q26" s="192">
        <f>'Unit 8'!$M26</f>
        <v>1</v>
      </c>
      <c r="R26" s="192">
        <f>'Unit 9'!$M26</f>
        <v>1</v>
      </c>
      <c r="S26" s="192">
        <f>'Unit 10'!$M26</f>
        <v>1</v>
      </c>
    </row>
    <row r="27" spans="1:19" customFormat="1" ht="87" x14ac:dyDescent="0.35">
      <c r="A27" s="37"/>
      <c r="B27" s="38"/>
      <c r="C27" s="38"/>
      <c r="D27" s="4" t="s">
        <v>9</v>
      </c>
      <c r="E27" s="3" t="s">
        <v>193</v>
      </c>
      <c r="F27" s="8"/>
      <c r="G27" s="3" t="s">
        <v>22</v>
      </c>
      <c r="H27" s="8"/>
      <c r="I27" s="6"/>
      <c r="J27" s="192">
        <f>'Unit 1'!$M27</f>
        <v>1</v>
      </c>
      <c r="K27" s="192">
        <f>'Unit 2'!$M27</f>
        <v>1</v>
      </c>
      <c r="L27" s="192">
        <f>'Unit 3'!$M27</f>
        <v>1</v>
      </c>
      <c r="M27" s="192">
        <f>'Unit 4'!$M27</f>
        <v>1</v>
      </c>
      <c r="N27" s="192">
        <f>'Unit 5'!$M27</f>
        <v>1</v>
      </c>
      <c r="O27" s="192">
        <f>'Unit 6'!$M27</f>
        <v>1</v>
      </c>
      <c r="P27" s="192">
        <f>'Unit 7'!$M27</f>
        <v>1</v>
      </c>
      <c r="Q27" s="192">
        <f>'Unit 8'!$M27</f>
        <v>1</v>
      </c>
      <c r="R27" s="192">
        <f>'Unit 9'!$M27</f>
        <v>1</v>
      </c>
      <c r="S27" s="192">
        <f>'Unit 10'!$M27</f>
        <v>1</v>
      </c>
    </row>
    <row r="28" spans="1:19" customFormat="1" x14ac:dyDescent="0.35">
      <c r="A28" s="31"/>
      <c r="B28" s="32"/>
      <c r="C28" s="32">
        <v>2</v>
      </c>
      <c r="D28" s="201" t="s">
        <v>194</v>
      </c>
      <c r="E28" s="201"/>
      <c r="F28" s="34">
        <v>2.5</v>
      </c>
      <c r="G28" s="34"/>
      <c r="H28" s="34"/>
      <c r="I28" s="35"/>
      <c r="J28" s="35"/>
      <c r="K28" s="35"/>
      <c r="L28" s="35"/>
      <c r="M28" s="35"/>
      <c r="N28" s="35"/>
      <c r="O28" s="35"/>
      <c r="P28" s="35"/>
      <c r="Q28" s="35"/>
      <c r="R28" s="35"/>
      <c r="S28" s="35"/>
    </row>
    <row r="29" spans="1:19" customFormat="1" x14ac:dyDescent="0.35">
      <c r="A29" s="46"/>
      <c r="B29" s="47" t="s">
        <v>23</v>
      </c>
      <c r="C29" s="48" t="s">
        <v>24</v>
      </c>
      <c r="D29" s="49"/>
      <c r="E29" s="50"/>
      <c r="F29" s="52">
        <v>6</v>
      </c>
      <c r="G29" s="52"/>
      <c r="H29" s="52"/>
      <c r="I29" s="53"/>
      <c r="J29" s="53">
        <f>SUM(J30,J33)</f>
        <v>1.5</v>
      </c>
      <c r="K29" s="53">
        <f t="shared" ref="K29:S29" si="7">SUM(K30,K33)</f>
        <v>1.5</v>
      </c>
      <c r="L29" s="53">
        <f t="shared" si="7"/>
        <v>1.5</v>
      </c>
      <c r="M29" s="53">
        <f t="shared" si="7"/>
        <v>1.5</v>
      </c>
      <c r="N29" s="53">
        <f t="shared" si="7"/>
        <v>1.5</v>
      </c>
      <c r="O29" s="53">
        <f t="shared" si="7"/>
        <v>1.5</v>
      </c>
      <c r="P29" s="53">
        <f t="shared" si="7"/>
        <v>1.5</v>
      </c>
      <c r="Q29" s="53">
        <f t="shared" si="7"/>
        <v>1.5</v>
      </c>
      <c r="R29" s="53">
        <f t="shared" si="7"/>
        <v>1.5</v>
      </c>
      <c r="S29" s="53">
        <f t="shared" si="7"/>
        <v>1.5</v>
      </c>
    </row>
    <row r="30" spans="1:19" customFormat="1" x14ac:dyDescent="0.35">
      <c r="A30" s="31"/>
      <c r="B30" s="32"/>
      <c r="C30" s="32">
        <v>1</v>
      </c>
      <c r="D30" s="58" t="s">
        <v>26</v>
      </c>
      <c r="E30" s="163"/>
      <c r="F30" s="34">
        <v>1.5</v>
      </c>
      <c r="G30" s="59"/>
      <c r="H30" s="34">
        <v>1.5</v>
      </c>
      <c r="I30" s="35">
        <f>AVERAGE(J30:S30)</f>
        <v>1.5</v>
      </c>
      <c r="J30" s="35">
        <f>(SUM($J31:$J32)/COUNTA(J31:J32))*$H30</f>
        <v>1.5</v>
      </c>
      <c r="K30" s="35">
        <f t="shared" ref="K30:S30" si="8">(SUM(K31:K32)/COUNTA(K31:K32))*$H30</f>
        <v>1.5</v>
      </c>
      <c r="L30" s="35">
        <f t="shared" si="8"/>
        <v>1.5</v>
      </c>
      <c r="M30" s="35">
        <f t="shared" si="8"/>
        <v>1.5</v>
      </c>
      <c r="N30" s="35">
        <f t="shared" si="8"/>
        <v>1.5</v>
      </c>
      <c r="O30" s="35">
        <f t="shared" si="8"/>
        <v>1.5</v>
      </c>
      <c r="P30" s="35">
        <f t="shared" si="8"/>
        <v>1.5</v>
      </c>
      <c r="Q30" s="35">
        <f t="shared" si="8"/>
        <v>1.5</v>
      </c>
      <c r="R30" s="35">
        <f t="shared" si="8"/>
        <v>1.5</v>
      </c>
      <c r="S30" s="35">
        <f t="shared" si="8"/>
        <v>1.5</v>
      </c>
    </row>
    <row r="31" spans="1:19" customFormat="1" ht="87" x14ac:dyDescent="0.35">
      <c r="A31" s="37"/>
      <c r="B31" s="38"/>
      <c r="C31" s="60"/>
      <c r="D31" s="4" t="s">
        <v>16</v>
      </c>
      <c r="E31" s="3" t="s">
        <v>459</v>
      </c>
      <c r="F31" s="8"/>
      <c r="G31" s="3" t="s">
        <v>436</v>
      </c>
      <c r="H31" s="8"/>
      <c r="I31" s="6"/>
      <c r="J31" s="192">
        <f>'Unit 1'!$M31</f>
        <v>1</v>
      </c>
      <c r="K31" s="192">
        <f>'Unit 2'!$M31</f>
        <v>1</v>
      </c>
      <c r="L31" s="192">
        <f>'Unit 3'!$M31</f>
        <v>1</v>
      </c>
      <c r="M31" s="192">
        <f>'Unit 4'!$M31</f>
        <v>1</v>
      </c>
      <c r="N31" s="192">
        <f>'Unit 5'!$M31</f>
        <v>1</v>
      </c>
      <c r="O31" s="192">
        <f>'Unit 6'!$M31</f>
        <v>1</v>
      </c>
      <c r="P31" s="192">
        <f>'Unit 7'!$M31</f>
        <v>1</v>
      </c>
      <c r="Q31" s="192">
        <f>'Unit 8'!$M31</f>
        <v>1</v>
      </c>
      <c r="R31" s="192">
        <f>'Unit 9'!$M31</f>
        <v>1</v>
      </c>
      <c r="S31" s="192">
        <f>'Unit 10'!$M31</f>
        <v>1</v>
      </c>
    </row>
    <row r="32" spans="1:19" customFormat="1" ht="29" x14ac:dyDescent="0.35">
      <c r="A32" s="37"/>
      <c r="B32" s="38"/>
      <c r="C32" s="60"/>
      <c r="D32" s="4" t="s">
        <v>441</v>
      </c>
      <c r="E32" s="1" t="s">
        <v>27</v>
      </c>
      <c r="F32" s="8"/>
      <c r="G32" s="3" t="s">
        <v>14</v>
      </c>
      <c r="H32" s="8"/>
      <c r="I32" s="6"/>
      <c r="J32" s="192">
        <f>'Unit 1'!$M32</f>
        <v>1</v>
      </c>
      <c r="K32" s="192">
        <f>'Unit 2'!$M32</f>
        <v>1</v>
      </c>
      <c r="L32" s="192">
        <f>'Unit 3'!$M32</f>
        <v>1</v>
      </c>
      <c r="M32" s="192">
        <f>'Unit 4'!$M32</f>
        <v>1</v>
      </c>
      <c r="N32" s="192">
        <f>'Unit 5'!$M32</f>
        <v>1</v>
      </c>
      <c r="O32" s="192">
        <f>'Unit 6'!$M32</f>
        <v>1</v>
      </c>
      <c r="P32" s="192">
        <f>'Unit 7'!$M32</f>
        <v>1</v>
      </c>
      <c r="Q32" s="192">
        <f>'Unit 8'!$M32</f>
        <v>1</v>
      </c>
      <c r="R32" s="192">
        <f>'Unit 9'!$M32</f>
        <v>1</v>
      </c>
      <c r="S32" s="192">
        <f>'Unit 10'!$M32</f>
        <v>1</v>
      </c>
    </row>
    <row r="33" spans="1:19" customFormat="1" x14ac:dyDescent="0.35">
      <c r="A33" s="31"/>
      <c r="B33" s="32"/>
      <c r="C33" s="32">
        <v>2</v>
      </c>
      <c r="D33" s="58" t="s">
        <v>29</v>
      </c>
      <c r="E33" s="61"/>
      <c r="F33" s="34">
        <v>3</v>
      </c>
      <c r="G33" s="61"/>
      <c r="H33" s="34"/>
      <c r="I33" s="35"/>
      <c r="J33" s="62"/>
      <c r="K33" s="62"/>
      <c r="L33" s="62"/>
      <c r="M33" s="62"/>
      <c r="N33" s="62"/>
      <c r="O33" s="62"/>
      <c r="P33" s="62"/>
      <c r="Q33" s="62"/>
      <c r="R33" s="62"/>
      <c r="S33" s="62"/>
    </row>
    <row r="34" spans="1:19" customFormat="1" x14ac:dyDescent="0.35">
      <c r="A34" s="46"/>
      <c r="B34" s="47" t="s">
        <v>31</v>
      </c>
      <c r="C34" s="48" t="s">
        <v>32</v>
      </c>
      <c r="D34" s="49"/>
      <c r="E34" s="50"/>
      <c r="F34" s="52">
        <v>5</v>
      </c>
      <c r="G34" s="52"/>
      <c r="H34" s="52"/>
      <c r="I34" s="53"/>
      <c r="J34" s="53">
        <f>SUM(J35,J39,J42,J45)</f>
        <v>2</v>
      </c>
      <c r="K34" s="53">
        <f t="shared" ref="K34:S34" si="9">SUM(K35,K39,K42,K45)</f>
        <v>2</v>
      </c>
      <c r="L34" s="53">
        <f t="shared" si="9"/>
        <v>2</v>
      </c>
      <c r="M34" s="53">
        <f t="shared" si="9"/>
        <v>2</v>
      </c>
      <c r="N34" s="53">
        <f t="shared" si="9"/>
        <v>2</v>
      </c>
      <c r="O34" s="53">
        <f t="shared" si="9"/>
        <v>2</v>
      </c>
      <c r="P34" s="53">
        <f t="shared" si="9"/>
        <v>2</v>
      </c>
      <c r="Q34" s="53">
        <f t="shared" si="9"/>
        <v>2</v>
      </c>
      <c r="R34" s="53">
        <f t="shared" si="9"/>
        <v>2</v>
      </c>
      <c r="S34" s="53">
        <f t="shared" si="9"/>
        <v>2</v>
      </c>
    </row>
    <row r="35" spans="1:19" customFormat="1" x14ac:dyDescent="0.35">
      <c r="A35" s="31"/>
      <c r="B35" s="32"/>
      <c r="C35" s="32">
        <v>1</v>
      </c>
      <c r="D35" s="201" t="s">
        <v>33</v>
      </c>
      <c r="E35" s="201"/>
      <c r="F35" s="134">
        <v>0.625</v>
      </c>
      <c r="G35" s="34"/>
      <c r="H35" s="134">
        <v>0.625</v>
      </c>
      <c r="I35" s="35">
        <f>AVERAGE(J35:S35)</f>
        <v>0.625</v>
      </c>
      <c r="J35" s="35">
        <f>(SUM($J36:$J38)/COUNTA(J36:J38))*$H35</f>
        <v>0.625</v>
      </c>
      <c r="K35" s="35">
        <f t="shared" ref="K35:S35" si="10">(SUM(K36:K38)/COUNTA(K36:K38))*$H35</f>
        <v>0.625</v>
      </c>
      <c r="L35" s="35">
        <f t="shared" si="10"/>
        <v>0.625</v>
      </c>
      <c r="M35" s="35">
        <f t="shared" si="10"/>
        <v>0.625</v>
      </c>
      <c r="N35" s="35">
        <f t="shared" si="10"/>
        <v>0.625</v>
      </c>
      <c r="O35" s="35">
        <f t="shared" si="10"/>
        <v>0.625</v>
      </c>
      <c r="P35" s="35">
        <f t="shared" si="10"/>
        <v>0.625</v>
      </c>
      <c r="Q35" s="35">
        <f t="shared" si="10"/>
        <v>0.625</v>
      </c>
      <c r="R35" s="35">
        <f t="shared" si="10"/>
        <v>0.625</v>
      </c>
      <c r="S35" s="35">
        <f t="shared" si="10"/>
        <v>0.625</v>
      </c>
    </row>
    <row r="36" spans="1:19" customFormat="1" ht="58" x14ac:dyDescent="0.35">
      <c r="A36" s="37"/>
      <c r="B36" s="38"/>
      <c r="C36" s="38"/>
      <c r="D36" s="4" t="s">
        <v>9</v>
      </c>
      <c r="E36" s="3" t="s">
        <v>36</v>
      </c>
      <c r="F36" s="8"/>
      <c r="G36" s="3" t="s">
        <v>37</v>
      </c>
      <c r="H36" s="8"/>
      <c r="I36" s="6"/>
      <c r="J36" s="192">
        <f>'Unit 1'!$M36</f>
        <v>1</v>
      </c>
      <c r="K36" s="192">
        <f>'Unit 2'!$M36</f>
        <v>1</v>
      </c>
      <c r="L36" s="192">
        <f>'Unit 3'!$M36</f>
        <v>1</v>
      </c>
      <c r="M36" s="192">
        <f>'Unit 4'!$M36</f>
        <v>1</v>
      </c>
      <c r="N36" s="192">
        <f>'Unit 5'!$M36</f>
        <v>1</v>
      </c>
      <c r="O36" s="192">
        <f>'Unit 6'!$M36</f>
        <v>1</v>
      </c>
      <c r="P36" s="192">
        <f>'Unit 7'!$M36</f>
        <v>1</v>
      </c>
      <c r="Q36" s="192">
        <f>'Unit 8'!$M36</f>
        <v>1</v>
      </c>
      <c r="R36" s="192">
        <f>'Unit 9'!$M36</f>
        <v>1</v>
      </c>
      <c r="S36" s="192">
        <f>'Unit 10'!$M36</f>
        <v>1</v>
      </c>
    </row>
    <row r="37" spans="1:19" customFormat="1" ht="58" x14ac:dyDescent="0.35">
      <c r="A37" s="37"/>
      <c r="B37" s="38"/>
      <c r="C37" s="38"/>
      <c r="D37" s="4" t="s">
        <v>10</v>
      </c>
      <c r="E37" s="3" t="s">
        <v>38</v>
      </c>
      <c r="F37" s="8"/>
      <c r="G37" s="3" t="s">
        <v>153</v>
      </c>
      <c r="H37" s="8"/>
      <c r="I37" s="6"/>
      <c r="J37" s="192">
        <f>'Unit 1'!$M37</f>
        <v>1</v>
      </c>
      <c r="K37" s="192">
        <f>'Unit 2'!$M37</f>
        <v>1</v>
      </c>
      <c r="L37" s="192">
        <f>'Unit 3'!$M37</f>
        <v>1</v>
      </c>
      <c r="M37" s="192">
        <f>'Unit 4'!$M37</f>
        <v>1</v>
      </c>
      <c r="N37" s="192">
        <f>'Unit 5'!$M37</f>
        <v>1</v>
      </c>
      <c r="O37" s="192">
        <f>'Unit 6'!$M37</f>
        <v>1</v>
      </c>
      <c r="P37" s="192">
        <f>'Unit 7'!$M37</f>
        <v>1</v>
      </c>
      <c r="Q37" s="192">
        <f>'Unit 8'!$M37</f>
        <v>1</v>
      </c>
      <c r="R37" s="192">
        <f>'Unit 9'!$M37</f>
        <v>1</v>
      </c>
      <c r="S37" s="192">
        <f>'Unit 10'!$M37</f>
        <v>1</v>
      </c>
    </row>
    <row r="38" spans="1:19" customFormat="1" ht="116" x14ac:dyDescent="0.35">
      <c r="A38" s="37"/>
      <c r="B38" s="38"/>
      <c r="C38" s="38"/>
      <c r="D38" s="4" t="s">
        <v>12</v>
      </c>
      <c r="E38" s="3" t="s">
        <v>40</v>
      </c>
      <c r="F38" s="8"/>
      <c r="G38" s="3" t="s">
        <v>41</v>
      </c>
      <c r="H38" s="8"/>
      <c r="I38" s="6"/>
      <c r="J38" s="192">
        <f>'Unit 1'!$M38</f>
        <v>1</v>
      </c>
      <c r="K38" s="192">
        <f>'Unit 2'!$M38</f>
        <v>1</v>
      </c>
      <c r="L38" s="192">
        <f>'Unit 3'!$M38</f>
        <v>1</v>
      </c>
      <c r="M38" s="192">
        <f>'Unit 4'!$M38</f>
        <v>1</v>
      </c>
      <c r="N38" s="192">
        <f>'Unit 5'!$M38</f>
        <v>1</v>
      </c>
      <c r="O38" s="192">
        <f>'Unit 6'!$M38</f>
        <v>1</v>
      </c>
      <c r="P38" s="192">
        <f>'Unit 7'!$M38</f>
        <v>1</v>
      </c>
      <c r="Q38" s="192">
        <f>'Unit 8'!$M38</f>
        <v>1</v>
      </c>
      <c r="R38" s="192">
        <f>'Unit 9'!$M38</f>
        <v>1</v>
      </c>
      <c r="S38" s="192">
        <f>'Unit 10'!$M38</f>
        <v>1</v>
      </c>
    </row>
    <row r="39" spans="1:19" customFormat="1" x14ac:dyDescent="0.35">
      <c r="A39" s="31"/>
      <c r="B39" s="32"/>
      <c r="C39" s="32">
        <v>2</v>
      </c>
      <c r="D39" s="201" t="s">
        <v>42</v>
      </c>
      <c r="E39" s="201"/>
      <c r="F39" s="34">
        <v>0.75</v>
      </c>
      <c r="G39" s="34"/>
      <c r="H39" s="34">
        <v>0.75</v>
      </c>
      <c r="I39" s="35">
        <f>AVERAGE(J39:S39)</f>
        <v>0.75</v>
      </c>
      <c r="J39" s="35">
        <f>(SUM($J40:$J41)/COUNTA(J40:J41))*$H39</f>
        <v>0.75</v>
      </c>
      <c r="K39" s="35">
        <f t="shared" ref="K39:S39" si="11">(SUM(K40:K41)/COUNTA(K40:K41))*$H39</f>
        <v>0.75</v>
      </c>
      <c r="L39" s="35">
        <f t="shared" si="11"/>
        <v>0.75</v>
      </c>
      <c r="M39" s="35">
        <f t="shared" si="11"/>
        <v>0.75</v>
      </c>
      <c r="N39" s="35">
        <f t="shared" si="11"/>
        <v>0.75</v>
      </c>
      <c r="O39" s="35">
        <f t="shared" si="11"/>
        <v>0.75</v>
      </c>
      <c r="P39" s="35">
        <f t="shared" si="11"/>
        <v>0.75</v>
      </c>
      <c r="Q39" s="35">
        <f t="shared" si="11"/>
        <v>0.75</v>
      </c>
      <c r="R39" s="35">
        <f t="shared" si="11"/>
        <v>0.75</v>
      </c>
      <c r="S39" s="35">
        <f t="shared" si="11"/>
        <v>0.75</v>
      </c>
    </row>
    <row r="40" spans="1:19" customFormat="1" ht="58" x14ac:dyDescent="0.35">
      <c r="A40" s="37"/>
      <c r="B40" s="38"/>
      <c r="C40" s="38"/>
      <c r="D40" s="4" t="s">
        <v>10</v>
      </c>
      <c r="E40" s="3" t="s">
        <v>44</v>
      </c>
      <c r="F40" s="8"/>
      <c r="G40" s="3" t="s">
        <v>45</v>
      </c>
      <c r="H40" s="8"/>
      <c r="I40" s="6"/>
      <c r="J40" s="192">
        <f>'Unit 1'!$M40</f>
        <v>1</v>
      </c>
      <c r="K40" s="192">
        <f>'Unit 2'!$M40</f>
        <v>1</v>
      </c>
      <c r="L40" s="192">
        <f>'Unit 3'!$M40</f>
        <v>1</v>
      </c>
      <c r="M40" s="192">
        <f>'Unit 4'!$M40</f>
        <v>1</v>
      </c>
      <c r="N40" s="192">
        <f>'Unit 5'!$M40</f>
        <v>1</v>
      </c>
      <c r="O40" s="192">
        <f>'Unit 6'!$M40</f>
        <v>1</v>
      </c>
      <c r="P40" s="192">
        <f>'Unit 7'!$M40</f>
        <v>1</v>
      </c>
      <c r="Q40" s="192">
        <f>'Unit 8'!$M40</f>
        <v>1</v>
      </c>
      <c r="R40" s="192">
        <f>'Unit 9'!$M40</f>
        <v>1</v>
      </c>
      <c r="S40" s="192">
        <f>'Unit 10'!$M40</f>
        <v>1</v>
      </c>
    </row>
    <row r="41" spans="1:19" customFormat="1" ht="72.5" x14ac:dyDescent="0.35">
      <c r="A41" s="37"/>
      <c r="B41" s="38"/>
      <c r="C41" s="38"/>
      <c r="D41" s="4" t="s">
        <v>12</v>
      </c>
      <c r="E41" s="3" t="s">
        <v>221</v>
      </c>
      <c r="F41" s="8"/>
      <c r="G41" s="3" t="s">
        <v>45</v>
      </c>
      <c r="H41" s="6"/>
      <c r="I41" s="6"/>
      <c r="J41" s="192">
        <f>'Unit 1'!$M41</f>
        <v>1</v>
      </c>
      <c r="K41" s="192">
        <f>'Unit 2'!$M41</f>
        <v>1</v>
      </c>
      <c r="L41" s="192">
        <f>'Unit 3'!$M41</f>
        <v>1</v>
      </c>
      <c r="M41" s="192">
        <f>'Unit 4'!$M41</f>
        <v>1</v>
      </c>
      <c r="N41" s="192">
        <f>'Unit 5'!$M41</f>
        <v>1</v>
      </c>
      <c r="O41" s="192">
        <f>'Unit 6'!$M41</f>
        <v>1</v>
      </c>
      <c r="P41" s="192">
        <f>'Unit 7'!$M41</f>
        <v>1</v>
      </c>
      <c r="Q41" s="192">
        <f>'Unit 8'!$M41</f>
        <v>1</v>
      </c>
      <c r="R41" s="192">
        <f>'Unit 9'!$M41</f>
        <v>1</v>
      </c>
      <c r="S41" s="192">
        <f>'Unit 10'!$M41</f>
        <v>1</v>
      </c>
    </row>
    <row r="42" spans="1:19" customFormat="1" x14ac:dyDescent="0.35">
      <c r="A42" s="31"/>
      <c r="B42" s="32"/>
      <c r="C42" s="32">
        <v>3</v>
      </c>
      <c r="D42" s="201" t="s">
        <v>46</v>
      </c>
      <c r="E42" s="201"/>
      <c r="F42" s="134">
        <v>0.625</v>
      </c>
      <c r="G42" s="34"/>
      <c r="H42" s="134">
        <v>0.625</v>
      </c>
      <c r="I42" s="35">
        <f>AVERAGE(J42:S42)</f>
        <v>0.625</v>
      </c>
      <c r="J42" s="35">
        <f>(SUM($J43:$J44)/COUNTA(J43:J44))*$H42</f>
        <v>0.625</v>
      </c>
      <c r="K42" s="35">
        <f t="shared" ref="K42:S42" si="12">(SUM(K43:K44)/COUNTA(K43:K44))*$H42</f>
        <v>0.625</v>
      </c>
      <c r="L42" s="35">
        <f t="shared" si="12"/>
        <v>0.625</v>
      </c>
      <c r="M42" s="35">
        <f t="shared" si="12"/>
        <v>0.625</v>
      </c>
      <c r="N42" s="35">
        <f t="shared" si="12"/>
        <v>0.625</v>
      </c>
      <c r="O42" s="35">
        <f t="shared" si="12"/>
        <v>0.625</v>
      </c>
      <c r="P42" s="35">
        <f t="shared" si="12"/>
        <v>0.625</v>
      </c>
      <c r="Q42" s="35">
        <f t="shared" si="12"/>
        <v>0.625</v>
      </c>
      <c r="R42" s="35">
        <f t="shared" si="12"/>
        <v>0.625</v>
      </c>
      <c r="S42" s="35">
        <f t="shared" si="12"/>
        <v>0.625</v>
      </c>
    </row>
    <row r="43" spans="1:19" customFormat="1" ht="58" x14ac:dyDescent="0.35">
      <c r="A43" s="37"/>
      <c r="B43" s="38"/>
      <c r="C43" s="38"/>
      <c r="D43" s="4" t="s">
        <v>9</v>
      </c>
      <c r="E43" s="3" t="s">
        <v>47</v>
      </c>
      <c r="F43" s="8"/>
      <c r="G43" s="57" t="s">
        <v>48</v>
      </c>
      <c r="H43" s="8"/>
      <c r="I43" s="6"/>
      <c r="J43" s="192">
        <f>'Unit 1'!$M43</f>
        <v>1</v>
      </c>
      <c r="K43" s="192">
        <f>'Unit 2'!$M43</f>
        <v>1</v>
      </c>
      <c r="L43" s="192">
        <f>'Unit 3'!$M43</f>
        <v>1</v>
      </c>
      <c r="M43" s="192">
        <f>'Unit 4'!$M43</f>
        <v>1</v>
      </c>
      <c r="N43" s="192">
        <f>'Unit 5'!$M43</f>
        <v>1</v>
      </c>
      <c r="O43" s="192">
        <f>'Unit 6'!$M43</f>
        <v>1</v>
      </c>
      <c r="P43" s="192">
        <f>'Unit 7'!$M43</f>
        <v>1</v>
      </c>
      <c r="Q43" s="192">
        <f>'Unit 8'!$M43</f>
        <v>1</v>
      </c>
      <c r="R43" s="192">
        <f>'Unit 9'!$M43</f>
        <v>1</v>
      </c>
      <c r="S43" s="192">
        <f>'Unit 10'!$M43</f>
        <v>1</v>
      </c>
    </row>
    <row r="44" spans="1:19" customFormat="1" ht="72.5" x14ac:dyDescent="0.35">
      <c r="A44" s="37"/>
      <c r="B44" s="38"/>
      <c r="C44" s="38"/>
      <c r="D44" s="4" t="s">
        <v>10</v>
      </c>
      <c r="E44" s="3" t="s">
        <v>49</v>
      </c>
      <c r="F44" s="8"/>
      <c r="G44" s="3" t="s">
        <v>50</v>
      </c>
      <c r="H44" s="8"/>
      <c r="I44" s="6"/>
      <c r="J44" s="192">
        <f>'Unit 1'!$M44</f>
        <v>1</v>
      </c>
      <c r="K44" s="192">
        <f>'Unit 2'!$M44</f>
        <v>1</v>
      </c>
      <c r="L44" s="192">
        <f>'Unit 3'!$M44</f>
        <v>1</v>
      </c>
      <c r="M44" s="192">
        <f>'Unit 4'!$M44</f>
        <v>1</v>
      </c>
      <c r="N44" s="192">
        <f>'Unit 5'!$M44</f>
        <v>1</v>
      </c>
      <c r="O44" s="192">
        <f>'Unit 6'!$M44</f>
        <v>1</v>
      </c>
      <c r="P44" s="192">
        <f>'Unit 7'!$M44</f>
        <v>1</v>
      </c>
      <c r="Q44" s="192">
        <f>'Unit 8'!$M44</f>
        <v>1</v>
      </c>
      <c r="R44" s="192">
        <f>'Unit 9'!$M44</f>
        <v>1</v>
      </c>
      <c r="S44" s="192">
        <f>'Unit 10'!$M44</f>
        <v>1</v>
      </c>
    </row>
    <row r="45" spans="1:19" customFormat="1" ht="15" customHeight="1" x14ac:dyDescent="0.35">
      <c r="A45" s="31"/>
      <c r="B45" s="32"/>
      <c r="C45" s="32">
        <v>4</v>
      </c>
      <c r="D45" s="201" t="s">
        <v>224</v>
      </c>
      <c r="E45" s="201"/>
      <c r="F45" s="34">
        <v>1</v>
      </c>
      <c r="G45" s="61"/>
      <c r="H45" s="34"/>
      <c r="I45" s="35"/>
      <c r="J45" s="62"/>
      <c r="K45" s="62"/>
      <c r="L45" s="62"/>
      <c r="M45" s="62"/>
      <c r="N45" s="62"/>
      <c r="O45" s="62"/>
      <c r="P45" s="62"/>
      <c r="Q45" s="62"/>
      <c r="R45" s="62"/>
      <c r="S45" s="62"/>
    </row>
    <row r="46" spans="1:19" customFormat="1" x14ac:dyDescent="0.35">
      <c r="A46" s="46"/>
      <c r="B46" s="47" t="s">
        <v>51</v>
      </c>
      <c r="C46" s="48" t="s">
        <v>52</v>
      </c>
      <c r="D46" s="49"/>
      <c r="E46" s="50"/>
      <c r="F46" s="52">
        <v>15</v>
      </c>
      <c r="G46" s="52"/>
      <c r="H46" s="52"/>
      <c r="I46" s="53"/>
      <c r="J46" s="53">
        <f>SUM(J47,J52,J53,J56,J57,J64,J67,J70)</f>
        <v>3.5</v>
      </c>
      <c r="K46" s="53">
        <f t="shared" ref="K46:S46" si="13">SUM(K47,K52,K53,K56,K57,K64,K67,K70)</f>
        <v>3.5</v>
      </c>
      <c r="L46" s="53">
        <f t="shared" si="13"/>
        <v>3.5</v>
      </c>
      <c r="M46" s="53">
        <f t="shared" si="13"/>
        <v>3.5</v>
      </c>
      <c r="N46" s="53">
        <f t="shared" si="13"/>
        <v>3.5</v>
      </c>
      <c r="O46" s="53">
        <f t="shared" si="13"/>
        <v>3.5</v>
      </c>
      <c r="P46" s="53">
        <f t="shared" si="13"/>
        <v>3.5</v>
      </c>
      <c r="Q46" s="53">
        <f t="shared" si="13"/>
        <v>3.5</v>
      </c>
      <c r="R46" s="53">
        <f t="shared" si="13"/>
        <v>3.5</v>
      </c>
      <c r="S46" s="53">
        <f t="shared" si="13"/>
        <v>3.5</v>
      </c>
    </row>
    <row r="47" spans="1:19" customFormat="1" x14ac:dyDescent="0.35">
      <c r="A47" s="31"/>
      <c r="B47" s="32"/>
      <c r="C47" s="32">
        <v>1</v>
      </c>
      <c r="D47" s="201" t="s">
        <v>228</v>
      </c>
      <c r="E47" s="201"/>
      <c r="F47" s="34">
        <v>0.5</v>
      </c>
      <c r="G47" s="34"/>
      <c r="H47" s="34">
        <v>0.5</v>
      </c>
      <c r="I47" s="35">
        <f>AVERAGE(J47:S47)</f>
        <v>0.5</v>
      </c>
      <c r="J47" s="35">
        <f>(SUM($J48:$J51)/COUNTA(J48:J51))*$H47</f>
        <v>0.5</v>
      </c>
      <c r="K47" s="35">
        <f t="shared" ref="K47:S47" si="14">(SUM(K48:K51)/COUNTA(K48:K51))*$H47</f>
        <v>0.5</v>
      </c>
      <c r="L47" s="35">
        <f t="shared" si="14"/>
        <v>0.5</v>
      </c>
      <c r="M47" s="35">
        <f t="shared" si="14"/>
        <v>0.5</v>
      </c>
      <c r="N47" s="35">
        <f t="shared" si="14"/>
        <v>0.5</v>
      </c>
      <c r="O47" s="35">
        <f t="shared" si="14"/>
        <v>0.5</v>
      </c>
      <c r="P47" s="35">
        <f t="shared" si="14"/>
        <v>0.5</v>
      </c>
      <c r="Q47" s="35">
        <f t="shared" si="14"/>
        <v>0.5</v>
      </c>
      <c r="R47" s="35">
        <f t="shared" si="14"/>
        <v>0.5</v>
      </c>
      <c r="S47" s="35">
        <f t="shared" si="14"/>
        <v>0.5</v>
      </c>
    </row>
    <row r="48" spans="1:19" customFormat="1" ht="58" x14ac:dyDescent="0.35">
      <c r="A48" s="37"/>
      <c r="B48" s="38"/>
      <c r="C48" s="38"/>
      <c r="D48" s="4" t="s">
        <v>8</v>
      </c>
      <c r="E48" s="3" t="s">
        <v>229</v>
      </c>
      <c r="F48" s="8"/>
      <c r="G48" s="3" t="s">
        <v>230</v>
      </c>
      <c r="H48" s="8"/>
      <c r="I48" s="6"/>
      <c r="J48" s="192">
        <f>'Unit 1'!$M48</f>
        <v>1</v>
      </c>
      <c r="K48" s="192">
        <f>'Unit 2'!$M48</f>
        <v>1</v>
      </c>
      <c r="L48" s="192">
        <f>'Unit 3'!$M48</f>
        <v>1</v>
      </c>
      <c r="M48" s="192">
        <f>'Unit 4'!$M48</f>
        <v>1</v>
      </c>
      <c r="N48" s="192">
        <f>'Unit 5'!$M48</f>
        <v>1</v>
      </c>
      <c r="O48" s="192">
        <f>'Unit 6'!$M48</f>
        <v>1</v>
      </c>
      <c r="P48" s="192">
        <f>'Unit 7'!$M48</f>
        <v>1</v>
      </c>
      <c r="Q48" s="192">
        <f>'Unit 8'!$M48</f>
        <v>1</v>
      </c>
      <c r="R48" s="192">
        <f>'Unit 9'!$M48</f>
        <v>1</v>
      </c>
      <c r="S48" s="192">
        <f>'Unit 10'!$M48</f>
        <v>1</v>
      </c>
    </row>
    <row r="49" spans="1:19" customFormat="1" ht="58" x14ac:dyDescent="0.35">
      <c r="A49" s="37"/>
      <c r="B49" s="38"/>
      <c r="C49" s="38"/>
      <c r="D49" s="4" t="s">
        <v>9</v>
      </c>
      <c r="E49" s="3" t="s">
        <v>231</v>
      </c>
      <c r="F49" s="8"/>
      <c r="G49" s="3" t="s">
        <v>232</v>
      </c>
      <c r="H49" s="8"/>
      <c r="I49" s="6"/>
      <c r="J49" s="192">
        <f>'Unit 1'!$M49</f>
        <v>1</v>
      </c>
      <c r="K49" s="192">
        <f>'Unit 2'!$M49</f>
        <v>1</v>
      </c>
      <c r="L49" s="192">
        <f>'Unit 3'!$M49</f>
        <v>1</v>
      </c>
      <c r="M49" s="192">
        <f>'Unit 4'!$M49</f>
        <v>1</v>
      </c>
      <c r="N49" s="192">
        <f>'Unit 5'!$M49</f>
        <v>1</v>
      </c>
      <c r="O49" s="192">
        <f>'Unit 6'!$M49</f>
        <v>1</v>
      </c>
      <c r="P49" s="192">
        <f>'Unit 7'!$M49</f>
        <v>1</v>
      </c>
      <c r="Q49" s="192">
        <f>'Unit 8'!$M49</f>
        <v>1</v>
      </c>
      <c r="R49" s="192">
        <f>'Unit 9'!$M49</f>
        <v>1</v>
      </c>
      <c r="S49" s="192">
        <f>'Unit 10'!$M49</f>
        <v>1</v>
      </c>
    </row>
    <row r="50" spans="1:19" customFormat="1" ht="72.5" x14ac:dyDescent="0.35">
      <c r="A50" s="37"/>
      <c r="B50" s="38"/>
      <c r="C50" s="38"/>
      <c r="D50" s="4" t="s">
        <v>13</v>
      </c>
      <c r="E50" s="3" t="s">
        <v>460</v>
      </c>
      <c r="F50" s="8"/>
      <c r="G50" s="3" t="s">
        <v>461</v>
      </c>
      <c r="H50" s="8"/>
      <c r="I50" s="6"/>
      <c r="J50" s="192">
        <f>'Unit 1'!$M50</f>
        <v>1</v>
      </c>
      <c r="K50" s="192">
        <f>'Unit 2'!$M50</f>
        <v>1</v>
      </c>
      <c r="L50" s="192">
        <f>'Unit 3'!$M50</f>
        <v>1</v>
      </c>
      <c r="M50" s="192">
        <f>'Unit 4'!$M50</f>
        <v>1</v>
      </c>
      <c r="N50" s="192">
        <f>'Unit 5'!$M50</f>
        <v>1</v>
      </c>
      <c r="O50" s="192">
        <f>'Unit 6'!$M50</f>
        <v>1</v>
      </c>
      <c r="P50" s="192">
        <f>'Unit 7'!$M50</f>
        <v>1</v>
      </c>
      <c r="Q50" s="192">
        <f>'Unit 8'!$M50</f>
        <v>1</v>
      </c>
      <c r="R50" s="192">
        <f>'Unit 9'!$M50</f>
        <v>1</v>
      </c>
      <c r="S50" s="192">
        <f>'Unit 10'!$M50</f>
        <v>1</v>
      </c>
    </row>
    <row r="51" spans="1:19" customFormat="1" ht="43.5" x14ac:dyDescent="0.35">
      <c r="A51" s="37"/>
      <c r="B51" s="38"/>
      <c r="C51" s="38"/>
      <c r="D51" s="4" t="s">
        <v>185</v>
      </c>
      <c r="E51" s="3" t="s">
        <v>444</v>
      </c>
      <c r="F51" s="8"/>
      <c r="G51" s="3" t="s">
        <v>53</v>
      </c>
      <c r="H51" s="8"/>
      <c r="I51" s="6"/>
      <c r="J51" s="192">
        <f>'Unit 1'!$M51</f>
        <v>1</v>
      </c>
      <c r="K51" s="192">
        <f>'Unit 2'!$M51</f>
        <v>1</v>
      </c>
      <c r="L51" s="192">
        <f>'Unit 3'!$M51</f>
        <v>1</v>
      </c>
      <c r="M51" s="192">
        <f>'Unit 4'!$M51</f>
        <v>1</v>
      </c>
      <c r="N51" s="192">
        <f>'Unit 5'!$M51</f>
        <v>1</v>
      </c>
      <c r="O51" s="192">
        <f>'Unit 6'!$M51</f>
        <v>1</v>
      </c>
      <c r="P51" s="192">
        <f>'Unit 7'!$M51</f>
        <v>1</v>
      </c>
      <c r="Q51" s="192">
        <f>'Unit 8'!$M51</f>
        <v>1</v>
      </c>
      <c r="R51" s="192">
        <f>'Unit 9'!$M51</f>
        <v>1</v>
      </c>
      <c r="S51" s="192">
        <f>'Unit 10'!$M51</f>
        <v>1</v>
      </c>
    </row>
    <row r="52" spans="1:19" customFormat="1" x14ac:dyDescent="0.35">
      <c r="A52" s="31"/>
      <c r="B52" s="32"/>
      <c r="C52" s="32">
        <v>2</v>
      </c>
      <c r="D52" s="201" t="s">
        <v>239</v>
      </c>
      <c r="E52" s="201"/>
      <c r="F52" s="34">
        <v>2</v>
      </c>
      <c r="G52" s="34"/>
      <c r="H52" s="34"/>
      <c r="I52" s="35"/>
      <c r="J52" s="35"/>
      <c r="K52" s="35"/>
      <c r="L52" s="35"/>
      <c r="M52" s="35"/>
      <c r="N52" s="35"/>
      <c r="O52" s="35"/>
      <c r="P52" s="35"/>
      <c r="Q52" s="35"/>
      <c r="R52" s="35"/>
      <c r="S52" s="35"/>
    </row>
    <row r="53" spans="1:19" customFormat="1" x14ac:dyDescent="0.35">
      <c r="A53" s="31"/>
      <c r="B53" s="32"/>
      <c r="C53" s="32">
        <v>3</v>
      </c>
      <c r="D53" s="201" t="s">
        <v>250</v>
      </c>
      <c r="E53" s="201"/>
      <c r="F53" s="34">
        <v>0.5</v>
      </c>
      <c r="G53" s="34"/>
      <c r="H53" s="34">
        <v>0.5</v>
      </c>
      <c r="I53" s="35">
        <f>AVERAGE(J53:S53)</f>
        <v>0.5</v>
      </c>
      <c r="J53" s="35">
        <f>(SUM($J54:$J55)/COUNTA(J54:J55))*$H53</f>
        <v>0.5</v>
      </c>
      <c r="K53" s="35">
        <f t="shared" ref="K53:S53" si="15">(SUM(K54:K55)/COUNTA(K54:K55))*$H53</f>
        <v>0.5</v>
      </c>
      <c r="L53" s="35">
        <f t="shared" si="15"/>
        <v>0.5</v>
      </c>
      <c r="M53" s="35">
        <f t="shared" si="15"/>
        <v>0.5</v>
      </c>
      <c r="N53" s="35">
        <f t="shared" si="15"/>
        <v>0.5</v>
      </c>
      <c r="O53" s="35">
        <f t="shared" si="15"/>
        <v>0.5</v>
      </c>
      <c r="P53" s="35">
        <f t="shared" si="15"/>
        <v>0.5</v>
      </c>
      <c r="Q53" s="35">
        <f t="shared" si="15"/>
        <v>0.5</v>
      </c>
      <c r="R53" s="35">
        <f t="shared" si="15"/>
        <v>0.5</v>
      </c>
      <c r="S53" s="35">
        <f t="shared" si="15"/>
        <v>0.5</v>
      </c>
    </row>
    <row r="54" spans="1:19" customFormat="1" ht="58" x14ac:dyDescent="0.35">
      <c r="A54" s="37"/>
      <c r="B54" s="38"/>
      <c r="C54" s="38"/>
      <c r="D54" s="4" t="s">
        <v>10</v>
      </c>
      <c r="E54" s="3" t="s">
        <v>54</v>
      </c>
      <c r="F54" s="8"/>
      <c r="G54" s="3" t="s">
        <v>255</v>
      </c>
      <c r="H54" s="8"/>
      <c r="I54" s="6"/>
      <c r="J54" s="192">
        <f>'Unit 1'!$M54</f>
        <v>1</v>
      </c>
      <c r="K54" s="192">
        <f>'Unit 2'!$M54</f>
        <v>1</v>
      </c>
      <c r="L54" s="192">
        <f>'Unit 3'!$M54</f>
        <v>1</v>
      </c>
      <c r="M54" s="192">
        <f>'Unit 4'!$M54</f>
        <v>1</v>
      </c>
      <c r="N54" s="192">
        <f>'Unit 5'!$M54</f>
        <v>1</v>
      </c>
      <c r="O54" s="192">
        <f>'Unit 6'!$M54</f>
        <v>1</v>
      </c>
      <c r="P54" s="192">
        <f>'Unit 7'!$M54</f>
        <v>1</v>
      </c>
      <c r="Q54" s="192">
        <f>'Unit 8'!$M54</f>
        <v>1</v>
      </c>
      <c r="R54" s="192">
        <f>'Unit 9'!$M54</f>
        <v>1</v>
      </c>
      <c r="S54" s="192">
        <f>'Unit 10'!$M54</f>
        <v>1</v>
      </c>
    </row>
    <row r="55" spans="1:19" customFormat="1" ht="101.5" x14ac:dyDescent="0.35">
      <c r="A55" s="37"/>
      <c r="B55" s="38"/>
      <c r="C55" s="38"/>
      <c r="D55" s="4" t="s">
        <v>13</v>
      </c>
      <c r="E55" s="3" t="s">
        <v>55</v>
      </c>
      <c r="F55" s="8"/>
      <c r="G55" s="3" t="s">
        <v>258</v>
      </c>
      <c r="H55" s="8"/>
      <c r="I55" s="6"/>
      <c r="J55" s="192">
        <f>'Unit 1'!$M55</f>
        <v>1</v>
      </c>
      <c r="K55" s="192">
        <f>'Unit 2'!$M55</f>
        <v>1</v>
      </c>
      <c r="L55" s="192">
        <f>'Unit 3'!$M55</f>
        <v>1</v>
      </c>
      <c r="M55" s="192">
        <f>'Unit 4'!$M55</f>
        <v>1</v>
      </c>
      <c r="N55" s="192">
        <f>'Unit 5'!$M55</f>
        <v>1</v>
      </c>
      <c r="O55" s="192">
        <f>'Unit 6'!$M55</f>
        <v>1</v>
      </c>
      <c r="P55" s="192">
        <f>'Unit 7'!$M55</f>
        <v>1</v>
      </c>
      <c r="Q55" s="192">
        <f>'Unit 8'!$M55</f>
        <v>1</v>
      </c>
      <c r="R55" s="192">
        <f>'Unit 9'!$M55</f>
        <v>1</v>
      </c>
      <c r="S55" s="192">
        <f>'Unit 10'!$M55</f>
        <v>1</v>
      </c>
    </row>
    <row r="56" spans="1:19" customFormat="1" x14ac:dyDescent="0.35">
      <c r="A56" s="31"/>
      <c r="B56" s="32"/>
      <c r="C56" s="32">
        <v>4</v>
      </c>
      <c r="D56" s="201" t="s">
        <v>260</v>
      </c>
      <c r="E56" s="201"/>
      <c r="F56" s="34">
        <v>6</v>
      </c>
      <c r="G56" s="34"/>
      <c r="H56" s="34"/>
      <c r="I56" s="35"/>
      <c r="J56" s="35"/>
      <c r="K56" s="35"/>
      <c r="L56" s="35"/>
      <c r="M56" s="35"/>
      <c r="N56" s="35"/>
      <c r="O56" s="35"/>
      <c r="P56" s="35"/>
      <c r="Q56" s="35"/>
      <c r="R56" s="35"/>
      <c r="S56" s="35"/>
    </row>
    <row r="57" spans="1:19" customFormat="1" x14ac:dyDescent="0.35">
      <c r="A57" s="31"/>
      <c r="B57" s="32"/>
      <c r="C57" s="32">
        <v>5</v>
      </c>
      <c r="D57" s="201" t="s">
        <v>271</v>
      </c>
      <c r="E57" s="201"/>
      <c r="F57" s="34">
        <v>1</v>
      </c>
      <c r="G57" s="34" t="s">
        <v>57</v>
      </c>
      <c r="H57" s="34">
        <v>1</v>
      </c>
      <c r="I57" s="35">
        <f>AVERAGE(J57:S57)</f>
        <v>1</v>
      </c>
      <c r="J57" s="35">
        <f>(SUM($J58:$J63)/COUNTA(J58:J63))*$H57</f>
        <v>1</v>
      </c>
      <c r="K57" s="35">
        <f t="shared" ref="K57:S57" si="16">(SUM(K58:K63)/COUNTA(K58:K63))*$H57</f>
        <v>1</v>
      </c>
      <c r="L57" s="35">
        <f t="shared" si="16"/>
        <v>1</v>
      </c>
      <c r="M57" s="35">
        <f t="shared" si="16"/>
        <v>1</v>
      </c>
      <c r="N57" s="35">
        <f t="shared" si="16"/>
        <v>1</v>
      </c>
      <c r="O57" s="35">
        <f t="shared" si="16"/>
        <v>1</v>
      </c>
      <c r="P57" s="35">
        <f t="shared" si="16"/>
        <v>1</v>
      </c>
      <c r="Q57" s="35">
        <f t="shared" si="16"/>
        <v>1</v>
      </c>
      <c r="R57" s="35">
        <f t="shared" si="16"/>
        <v>1</v>
      </c>
      <c r="S57" s="35">
        <f t="shared" si="16"/>
        <v>1</v>
      </c>
    </row>
    <row r="58" spans="1:19" customFormat="1" ht="58" x14ac:dyDescent="0.35">
      <c r="A58" s="37"/>
      <c r="B58" s="38"/>
      <c r="C58" s="38"/>
      <c r="D58" s="4" t="s">
        <v>8</v>
      </c>
      <c r="E58" s="3" t="s">
        <v>272</v>
      </c>
      <c r="F58" s="8"/>
      <c r="G58" s="3" t="s">
        <v>273</v>
      </c>
      <c r="H58" s="40"/>
      <c r="I58" s="6"/>
      <c r="J58" s="192">
        <f>'Unit 1'!$M58</f>
        <v>1</v>
      </c>
      <c r="K58" s="192">
        <f>'Unit 2'!$M58</f>
        <v>1</v>
      </c>
      <c r="L58" s="192">
        <f>'Unit 3'!$M58</f>
        <v>1</v>
      </c>
      <c r="M58" s="192">
        <f>'Unit 4'!$M58</f>
        <v>1</v>
      </c>
      <c r="N58" s="192">
        <f>'Unit 5'!$M58</f>
        <v>1</v>
      </c>
      <c r="O58" s="192">
        <f>'Unit 6'!$M58</f>
        <v>1</v>
      </c>
      <c r="P58" s="192">
        <f>'Unit 7'!$M58</f>
        <v>1</v>
      </c>
      <c r="Q58" s="192">
        <f>'Unit 8'!$M58</f>
        <v>1</v>
      </c>
      <c r="R58" s="192">
        <f>'Unit 9'!$M58</f>
        <v>1</v>
      </c>
      <c r="S58" s="192">
        <f>'Unit 10'!$M58</f>
        <v>1</v>
      </c>
    </row>
    <row r="59" spans="1:19" customFormat="1" ht="116" x14ac:dyDescent="0.35">
      <c r="A59" s="37"/>
      <c r="B59" s="38"/>
      <c r="C59" s="38"/>
      <c r="D59" s="4" t="s">
        <v>9</v>
      </c>
      <c r="E59" s="3" t="s">
        <v>58</v>
      </c>
      <c r="F59" s="8"/>
      <c r="G59" s="3" t="s">
        <v>274</v>
      </c>
      <c r="H59" s="40"/>
      <c r="I59" s="6"/>
      <c r="J59" s="192">
        <f>'Unit 1'!$M59</f>
        <v>1</v>
      </c>
      <c r="K59" s="192">
        <f>'Unit 2'!$M59</f>
        <v>1</v>
      </c>
      <c r="L59" s="192">
        <f>'Unit 3'!$M59</f>
        <v>1</v>
      </c>
      <c r="M59" s="192">
        <f>'Unit 4'!$M59</f>
        <v>1</v>
      </c>
      <c r="N59" s="192">
        <f>'Unit 5'!$M59</f>
        <v>1</v>
      </c>
      <c r="O59" s="192">
        <f>'Unit 6'!$M59</f>
        <v>1</v>
      </c>
      <c r="P59" s="192">
        <f>'Unit 7'!$M59</f>
        <v>1</v>
      </c>
      <c r="Q59" s="192">
        <f>'Unit 8'!$M59</f>
        <v>1</v>
      </c>
      <c r="R59" s="192">
        <f>'Unit 9'!$M59</f>
        <v>1</v>
      </c>
      <c r="S59" s="192">
        <f>'Unit 10'!$M59</f>
        <v>1</v>
      </c>
    </row>
    <row r="60" spans="1:19" customFormat="1" ht="116" x14ac:dyDescent="0.35">
      <c r="A60" s="37"/>
      <c r="B60" s="38"/>
      <c r="C60" s="38"/>
      <c r="D60" s="4" t="s">
        <v>10</v>
      </c>
      <c r="E60" s="3" t="s">
        <v>59</v>
      </c>
      <c r="F60" s="8"/>
      <c r="G60" s="3" t="s">
        <v>275</v>
      </c>
      <c r="H60" s="40"/>
      <c r="I60" s="6"/>
      <c r="J60" s="192">
        <f>'Unit 1'!$M60</f>
        <v>1</v>
      </c>
      <c r="K60" s="192">
        <f>'Unit 2'!$M60</f>
        <v>1</v>
      </c>
      <c r="L60" s="192">
        <f>'Unit 3'!$M60</f>
        <v>1</v>
      </c>
      <c r="M60" s="192">
        <f>'Unit 4'!$M60</f>
        <v>1</v>
      </c>
      <c r="N60" s="192">
        <f>'Unit 5'!$M60</f>
        <v>1</v>
      </c>
      <c r="O60" s="192">
        <f>'Unit 6'!$M60</f>
        <v>1</v>
      </c>
      <c r="P60" s="192">
        <f>'Unit 7'!$M60</f>
        <v>1</v>
      </c>
      <c r="Q60" s="192">
        <f>'Unit 8'!$M60</f>
        <v>1</v>
      </c>
      <c r="R60" s="192">
        <f>'Unit 9'!$M60</f>
        <v>1</v>
      </c>
      <c r="S60" s="192">
        <f>'Unit 10'!$M60</f>
        <v>1</v>
      </c>
    </row>
    <row r="61" spans="1:19" customFormat="1" ht="87" x14ac:dyDescent="0.35">
      <c r="A61" s="37"/>
      <c r="B61" s="38"/>
      <c r="C61" s="38"/>
      <c r="D61" s="4" t="s">
        <v>12</v>
      </c>
      <c r="E61" s="3" t="s">
        <v>276</v>
      </c>
      <c r="F61" s="8"/>
      <c r="G61" s="3" t="s">
        <v>277</v>
      </c>
      <c r="H61" s="40"/>
      <c r="I61" s="6"/>
      <c r="J61" s="192">
        <f>'Unit 1'!$M61</f>
        <v>1</v>
      </c>
      <c r="K61" s="192">
        <f>'Unit 2'!$M61</f>
        <v>1</v>
      </c>
      <c r="L61" s="192">
        <f>'Unit 3'!$M61</f>
        <v>1</v>
      </c>
      <c r="M61" s="192">
        <f>'Unit 4'!$M61</f>
        <v>1</v>
      </c>
      <c r="N61" s="192">
        <f>'Unit 5'!$M61</f>
        <v>1</v>
      </c>
      <c r="O61" s="192">
        <f>'Unit 6'!$M61</f>
        <v>1</v>
      </c>
      <c r="P61" s="192">
        <f>'Unit 7'!$M61</f>
        <v>1</v>
      </c>
      <c r="Q61" s="192">
        <f>'Unit 8'!$M61</f>
        <v>1</v>
      </c>
      <c r="R61" s="192">
        <f>'Unit 9'!$M61</f>
        <v>1</v>
      </c>
      <c r="S61" s="192">
        <f>'Unit 10'!$M61</f>
        <v>1</v>
      </c>
    </row>
    <row r="62" spans="1:19" customFormat="1" ht="43.5" x14ac:dyDescent="0.35">
      <c r="A62" s="37"/>
      <c r="B62" s="38"/>
      <c r="C62" s="38"/>
      <c r="D62" s="4" t="s">
        <v>13</v>
      </c>
      <c r="E62" s="3" t="s">
        <v>278</v>
      </c>
      <c r="F62" s="8"/>
      <c r="G62" s="3" t="s">
        <v>279</v>
      </c>
      <c r="H62" s="40"/>
      <c r="I62" s="6"/>
      <c r="J62" s="192">
        <f>'Unit 1'!$M62</f>
        <v>1</v>
      </c>
      <c r="K62" s="192">
        <f>'Unit 2'!$M62</f>
        <v>1</v>
      </c>
      <c r="L62" s="192">
        <f>'Unit 3'!$M62</f>
        <v>1</v>
      </c>
      <c r="M62" s="192">
        <f>'Unit 4'!$M62</f>
        <v>1</v>
      </c>
      <c r="N62" s="192">
        <f>'Unit 5'!$M62</f>
        <v>1</v>
      </c>
      <c r="O62" s="192">
        <f>'Unit 6'!$M62</f>
        <v>1</v>
      </c>
      <c r="P62" s="192">
        <f>'Unit 7'!$M62</f>
        <v>1</v>
      </c>
      <c r="Q62" s="192">
        <f>'Unit 8'!$M62</f>
        <v>1</v>
      </c>
      <c r="R62" s="192">
        <f>'Unit 9'!$M62</f>
        <v>1</v>
      </c>
      <c r="S62" s="192">
        <f>'Unit 10'!$M62</f>
        <v>1</v>
      </c>
    </row>
    <row r="63" spans="1:19" customFormat="1" ht="116" x14ac:dyDescent="0.35">
      <c r="A63" s="37"/>
      <c r="B63" s="38"/>
      <c r="C63" s="38"/>
      <c r="D63" s="4" t="s">
        <v>16</v>
      </c>
      <c r="E63" s="3" t="s">
        <v>462</v>
      </c>
      <c r="F63" s="8"/>
      <c r="G63" s="161" t="s">
        <v>465</v>
      </c>
      <c r="H63" s="183"/>
      <c r="I63" s="6"/>
      <c r="J63" s="192">
        <f>'Unit 1'!$M63</f>
        <v>1</v>
      </c>
      <c r="K63" s="192">
        <f>'Unit 2'!$M63</f>
        <v>1</v>
      </c>
      <c r="L63" s="192">
        <f>'Unit 3'!$M63</f>
        <v>1</v>
      </c>
      <c r="M63" s="192">
        <f>'Unit 4'!$M63</f>
        <v>1</v>
      </c>
      <c r="N63" s="192">
        <f>'Unit 5'!$M63</f>
        <v>1</v>
      </c>
      <c r="O63" s="192">
        <f>'Unit 6'!$M63</f>
        <v>1</v>
      </c>
      <c r="P63" s="192">
        <f>'Unit 7'!$M63</f>
        <v>1</v>
      </c>
      <c r="Q63" s="192">
        <f>'Unit 8'!$M63</f>
        <v>1</v>
      </c>
      <c r="R63" s="192">
        <f>'Unit 9'!$M63</f>
        <v>1</v>
      </c>
      <c r="S63" s="192">
        <f>'Unit 10'!$M63</f>
        <v>1</v>
      </c>
    </row>
    <row r="64" spans="1:19" customFormat="1" x14ac:dyDescent="0.35">
      <c r="A64" s="31"/>
      <c r="B64" s="32"/>
      <c r="C64" s="32">
        <v>6</v>
      </c>
      <c r="D64" s="201" t="s">
        <v>283</v>
      </c>
      <c r="E64" s="201"/>
      <c r="F64" s="34">
        <v>0.5</v>
      </c>
      <c r="G64" s="34"/>
      <c r="H64" s="34">
        <v>0.5</v>
      </c>
      <c r="I64" s="35">
        <f>AVERAGE(J64:S64)</f>
        <v>0.5</v>
      </c>
      <c r="J64" s="35">
        <f>(SUM($J65:$J66)/COUNTA(J65:J66))*$H64</f>
        <v>0.5</v>
      </c>
      <c r="K64" s="35">
        <f t="shared" ref="K64:S64" si="17">(SUM(K65:K66)/COUNTA(K65:K66))*$H64</f>
        <v>0.5</v>
      </c>
      <c r="L64" s="35">
        <f t="shared" si="17"/>
        <v>0.5</v>
      </c>
      <c r="M64" s="35">
        <f t="shared" si="17"/>
        <v>0.5</v>
      </c>
      <c r="N64" s="35">
        <f t="shared" si="17"/>
        <v>0.5</v>
      </c>
      <c r="O64" s="35">
        <f t="shared" si="17"/>
        <v>0.5</v>
      </c>
      <c r="P64" s="35">
        <f t="shared" si="17"/>
        <v>0.5</v>
      </c>
      <c r="Q64" s="35">
        <f t="shared" si="17"/>
        <v>0.5</v>
      </c>
      <c r="R64" s="35">
        <f t="shared" si="17"/>
        <v>0.5</v>
      </c>
      <c r="S64" s="35">
        <f t="shared" si="17"/>
        <v>0.5</v>
      </c>
    </row>
    <row r="65" spans="1:19" customFormat="1" ht="116" x14ac:dyDescent="0.35">
      <c r="A65" s="37"/>
      <c r="B65" s="38"/>
      <c r="C65" s="38"/>
      <c r="D65" s="4" t="s">
        <v>9</v>
      </c>
      <c r="E65" s="3" t="s">
        <v>60</v>
      </c>
      <c r="F65" s="8"/>
      <c r="G65" s="3" t="s">
        <v>286</v>
      </c>
      <c r="H65" s="183"/>
      <c r="I65" s="6"/>
      <c r="J65" s="192">
        <f>'Unit 1'!$M65</f>
        <v>1</v>
      </c>
      <c r="K65" s="192">
        <f>'Unit 2'!$M65</f>
        <v>1</v>
      </c>
      <c r="L65" s="192">
        <f>'Unit 3'!$M65</f>
        <v>1</v>
      </c>
      <c r="M65" s="192">
        <f>'Unit 4'!$M65</f>
        <v>1</v>
      </c>
      <c r="N65" s="192">
        <f>'Unit 5'!$M65</f>
        <v>1</v>
      </c>
      <c r="O65" s="192">
        <f>'Unit 6'!$M65</f>
        <v>1</v>
      </c>
      <c r="P65" s="192">
        <f>'Unit 7'!$M65</f>
        <v>1</v>
      </c>
      <c r="Q65" s="192">
        <f>'Unit 8'!$M65</f>
        <v>1</v>
      </c>
      <c r="R65" s="192">
        <f>'Unit 9'!$M65</f>
        <v>1</v>
      </c>
      <c r="S65" s="192">
        <f>'Unit 10'!$M65</f>
        <v>1</v>
      </c>
    </row>
    <row r="66" spans="1:19" customFormat="1" ht="86.5" customHeight="1" x14ac:dyDescent="0.35">
      <c r="A66" s="37"/>
      <c r="B66" s="38"/>
      <c r="C66" s="38"/>
      <c r="D66" s="4" t="s">
        <v>10</v>
      </c>
      <c r="E66" s="3" t="s">
        <v>61</v>
      </c>
      <c r="F66" s="8"/>
      <c r="G66" s="3" t="s">
        <v>287</v>
      </c>
      <c r="H66" s="183"/>
      <c r="I66" s="6"/>
      <c r="J66" s="192">
        <f>'Unit 1'!$M66</f>
        <v>1</v>
      </c>
      <c r="K66" s="192">
        <f>'Unit 2'!$M66</f>
        <v>1</v>
      </c>
      <c r="L66" s="192">
        <f>'Unit 3'!$M66</f>
        <v>1</v>
      </c>
      <c r="M66" s="192">
        <f>'Unit 4'!$M66</f>
        <v>1</v>
      </c>
      <c r="N66" s="192">
        <f>'Unit 5'!$M66</f>
        <v>1</v>
      </c>
      <c r="O66" s="192">
        <f>'Unit 6'!$M66</f>
        <v>1</v>
      </c>
      <c r="P66" s="192">
        <f>'Unit 7'!$M66</f>
        <v>1</v>
      </c>
      <c r="Q66" s="192">
        <f>'Unit 8'!$M66</f>
        <v>1</v>
      </c>
      <c r="R66" s="192">
        <f>'Unit 9'!$M66</f>
        <v>1</v>
      </c>
      <c r="S66" s="192">
        <f>'Unit 10'!$M66</f>
        <v>1</v>
      </c>
    </row>
    <row r="67" spans="1:19" customFormat="1" x14ac:dyDescent="0.35">
      <c r="A67" s="31"/>
      <c r="B67" s="32"/>
      <c r="C67" s="32">
        <v>7</v>
      </c>
      <c r="D67" s="201" t="s">
        <v>289</v>
      </c>
      <c r="E67" s="201"/>
      <c r="F67" s="34">
        <v>0.5</v>
      </c>
      <c r="G67" s="34"/>
      <c r="H67" s="34">
        <v>0.5</v>
      </c>
      <c r="I67" s="35">
        <f>AVERAGE(J67:S67)</f>
        <v>0.5</v>
      </c>
      <c r="J67" s="35">
        <f>(SUM($J68:$J69)/COUNTA(J68:J69))*$H67</f>
        <v>0.5</v>
      </c>
      <c r="K67" s="35">
        <f t="shared" ref="K67:S67" si="18">(SUM(K68:K69)/COUNTA(K68:K69))*$H67</f>
        <v>0.5</v>
      </c>
      <c r="L67" s="35">
        <f t="shared" si="18"/>
        <v>0.5</v>
      </c>
      <c r="M67" s="35">
        <f t="shared" si="18"/>
        <v>0.5</v>
      </c>
      <c r="N67" s="35">
        <f t="shared" si="18"/>
        <v>0.5</v>
      </c>
      <c r="O67" s="35">
        <f t="shared" si="18"/>
        <v>0.5</v>
      </c>
      <c r="P67" s="35">
        <f t="shared" si="18"/>
        <v>0.5</v>
      </c>
      <c r="Q67" s="35">
        <f t="shared" si="18"/>
        <v>0.5</v>
      </c>
      <c r="R67" s="35">
        <f t="shared" si="18"/>
        <v>0.5</v>
      </c>
      <c r="S67" s="35">
        <f t="shared" si="18"/>
        <v>0.5</v>
      </c>
    </row>
    <row r="68" spans="1:19" customFormat="1" ht="87.65" customHeight="1" x14ac:dyDescent="0.35">
      <c r="A68" s="37"/>
      <c r="B68" s="38"/>
      <c r="C68" s="38"/>
      <c r="D68" s="4" t="s">
        <v>12</v>
      </c>
      <c r="E68" s="3" t="s">
        <v>62</v>
      </c>
      <c r="F68" s="8"/>
      <c r="G68" s="3" t="s">
        <v>63</v>
      </c>
      <c r="H68" s="8"/>
      <c r="I68" s="6"/>
      <c r="J68" s="192">
        <f>'Unit 1'!$M68</f>
        <v>1</v>
      </c>
      <c r="K68" s="192">
        <f>'Unit 2'!$M68</f>
        <v>1</v>
      </c>
      <c r="L68" s="192">
        <f>'Unit 3'!$M68</f>
        <v>1</v>
      </c>
      <c r="M68" s="192">
        <f>'Unit 4'!$M68</f>
        <v>1</v>
      </c>
      <c r="N68" s="192">
        <f>'Unit 5'!$M68</f>
        <v>1</v>
      </c>
      <c r="O68" s="192">
        <f>'Unit 6'!$M68</f>
        <v>1</v>
      </c>
      <c r="P68" s="192">
        <f>'Unit 7'!$M68</f>
        <v>1</v>
      </c>
      <c r="Q68" s="192">
        <f>'Unit 8'!$M68</f>
        <v>1</v>
      </c>
      <c r="R68" s="192">
        <f>'Unit 9'!$M68</f>
        <v>1</v>
      </c>
      <c r="S68" s="192">
        <f>'Unit 10'!$M68</f>
        <v>1</v>
      </c>
    </row>
    <row r="69" spans="1:19" customFormat="1" ht="101.5" x14ac:dyDescent="0.35">
      <c r="A69" s="37"/>
      <c r="B69" s="38"/>
      <c r="C69" s="38"/>
      <c r="D69" s="4" t="s">
        <v>13</v>
      </c>
      <c r="E69" s="3" t="s">
        <v>64</v>
      </c>
      <c r="F69" s="8"/>
      <c r="G69" s="3" t="s">
        <v>65</v>
      </c>
      <c r="H69" s="8"/>
      <c r="I69" s="6"/>
      <c r="J69" s="192">
        <f>'Unit 1'!$M69</f>
        <v>1</v>
      </c>
      <c r="K69" s="192">
        <f>'Unit 2'!$M69</f>
        <v>1</v>
      </c>
      <c r="L69" s="192">
        <f>'Unit 3'!$M69</f>
        <v>1</v>
      </c>
      <c r="M69" s="192">
        <f>'Unit 4'!$M69</f>
        <v>1</v>
      </c>
      <c r="N69" s="192">
        <f>'Unit 5'!$M69</f>
        <v>1</v>
      </c>
      <c r="O69" s="192">
        <f>'Unit 6'!$M69</f>
        <v>1</v>
      </c>
      <c r="P69" s="192">
        <f>'Unit 7'!$M69</f>
        <v>1</v>
      </c>
      <c r="Q69" s="192">
        <f>'Unit 8'!$M69</f>
        <v>1</v>
      </c>
      <c r="R69" s="192">
        <f>'Unit 9'!$M69</f>
        <v>1</v>
      </c>
      <c r="S69" s="192">
        <f>'Unit 10'!$M69</f>
        <v>1</v>
      </c>
    </row>
    <row r="70" spans="1:19" customFormat="1" x14ac:dyDescent="0.35">
      <c r="A70" s="31"/>
      <c r="B70" s="32"/>
      <c r="C70" s="32" t="s">
        <v>296</v>
      </c>
      <c r="D70" s="201" t="s">
        <v>297</v>
      </c>
      <c r="E70" s="201"/>
      <c r="F70" s="34">
        <v>0.5</v>
      </c>
      <c r="G70" s="34"/>
      <c r="H70" s="34">
        <v>0.5</v>
      </c>
      <c r="I70" s="35">
        <f>AVERAGE(J70:S70)</f>
        <v>0.5</v>
      </c>
      <c r="J70" s="35">
        <f>(SUM($J71)/COUNTA(J71))*$H70</f>
        <v>0.5</v>
      </c>
      <c r="K70" s="35">
        <f>(SUM($K71)/COUNTA(K71))*$H70</f>
        <v>0.5</v>
      </c>
      <c r="L70" s="35">
        <f>(SUM($L71)/COUNTA(L71))*$H70</f>
        <v>0.5</v>
      </c>
      <c r="M70" s="35">
        <f>(SUM($M71)/COUNTA(M71))*$H70</f>
        <v>0.5</v>
      </c>
      <c r="N70" s="35">
        <f>(SUM($N71)/COUNTA(N71))*$H70</f>
        <v>0.5</v>
      </c>
      <c r="O70" s="35">
        <f>(SUM($O71)/COUNTA(O71))*$H70</f>
        <v>0.5</v>
      </c>
      <c r="P70" s="35">
        <f>(SUM($P71)/COUNTA(P71))*$H70</f>
        <v>0.5</v>
      </c>
      <c r="Q70" s="35">
        <f>(SUM($Q71)/COUNTA(Q71))*$H70</f>
        <v>0.5</v>
      </c>
      <c r="R70" s="35">
        <f>(SUM($R71)/COUNTA(R71))*$H70</f>
        <v>0.5</v>
      </c>
      <c r="S70" s="35">
        <f>(SUM($S71)/COUNTA(S71))*$H70</f>
        <v>0.5</v>
      </c>
    </row>
    <row r="71" spans="1:19" customFormat="1" ht="29" x14ac:dyDescent="0.35">
      <c r="A71" s="37"/>
      <c r="B71" s="38"/>
      <c r="C71" s="38"/>
      <c r="D71" s="4" t="s">
        <v>9</v>
      </c>
      <c r="E71" s="3" t="s">
        <v>300</v>
      </c>
      <c r="F71" s="8"/>
      <c r="G71" s="3" t="s">
        <v>301</v>
      </c>
      <c r="H71" s="40"/>
      <c r="I71" s="6"/>
      <c r="J71" s="192">
        <f>'Unit 1'!$M71</f>
        <v>1</v>
      </c>
      <c r="K71" s="192">
        <f>'Unit 2'!$M71</f>
        <v>1</v>
      </c>
      <c r="L71" s="192">
        <f>'Unit 3'!$M71</f>
        <v>1</v>
      </c>
      <c r="M71" s="192">
        <f>'Unit 4'!$M71</f>
        <v>1</v>
      </c>
      <c r="N71" s="192">
        <f>'Unit 5'!$M71</f>
        <v>1</v>
      </c>
      <c r="O71" s="192">
        <f>'Unit 6'!$M71</f>
        <v>1</v>
      </c>
      <c r="P71" s="192">
        <f>'Unit 7'!$M71</f>
        <v>1</v>
      </c>
      <c r="Q71" s="192">
        <f>'Unit 8'!$M71</f>
        <v>1</v>
      </c>
      <c r="R71" s="192">
        <f>'Unit 9'!$M71</f>
        <v>1</v>
      </c>
      <c r="S71" s="192">
        <f>'Unit 10'!$M71</f>
        <v>1</v>
      </c>
    </row>
    <row r="72" spans="1:19" customFormat="1" x14ac:dyDescent="0.35">
      <c r="A72" s="46"/>
      <c r="B72" s="47" t="s">
        <v>67</v>
      </c>
      <c r="C72" s="48" t="s">
        <v>68</v>
      </c>
      <c r="D72" s="49"/>
      <c r="E72" s="50"/>
      <c r="F72" s="52">
        <v>6</v>
      </c>
      <c r="G72" s="52"/>
      <c r="H72" s="52"/>
      <c r="I72" s="53"/>
      <c r="J72" s="53">
        <f>SUM(J73,J80)</f>
        <v>3</v>
      </c>
      <c r="K72" s="53">
        <f t="shared" ref="K72:S72" si="19">SUM(K73,K80)</f>
        <v>3</v>
      </c>
      <c r="L72" s="53">
        <f t="shared" si="19"/>
        <v>3</v>
      </c>
      <c r="M72" s="53">
        <f t="shared" si="19"/>
        <v>3</v>
      </c>
      <c r="N72" s="53">
        <f t="shared" si="19"/>
        <v>3</v>
      </c>
      <c r="O72" s="53">
        <f t="shared" si="19"/>
        <v>3</v>
      </c>
      <c r="P72" s="53">
        <f t="shared" si="19"/>
        <v>3</v>
      </c>
      <c r="Q72" s="53">
        <f t="shared" si="19"/>
        <v>3</v>
      </c>
      <c r="R72" s="53">
        <f t="shared" si="19"/>
        <v>3</v>
      </c>
      <c r="S72" s="53">
        <f t="shared" si="19"/>
        <v>3</v>
      </c>
    </row>
    <row r="73" spans="1:19" customFormat="1" x14ac:dyDescent="0.35">
      <c r="A73" s="31"/>
      <c r="B73" s="32"/>
      <c r="C73" s="32">
        <v>1</v>
      </c>
      <c r="D73" s="201" t="s">
        <v>69</v>
      </c>
      <c r="E73" s="201"/>
      <c r="F73" s="34">
        <v>1</v>
      </c>
      <c r="G73" s="34"/>
      <c r="H73" s="34">
        <v>1</v>
      </c>
      <c r="I73" s="35">
        <f>AVERAGE(J73:S73)</f>
        <v>1</v>
      </c>
      <c r="J73" s="35">
        <f>(SUM($J74:$J79)/COUNTA(J74:J79))*$H73</f>
        <v>1</v>
      </c>
      <c r="K73" s="35">
        <f>(SUM(K74:K79)/COUNTA(K74:K79))*H73</f>
        <v>1</v>
      </c>
      <c r="L73" s="35">
        <f>(SUM(L74:L79)/COUNTA(L74:L79))*H73</f>
        <v>1</v>
      </c>
      <c r="M73" s="35">
        <f>(SUM(M74:M79)/COUNTA(M74:M79))*H73</f>
        <v>1</v>
      </c>
      <c r="N73" s="35">
        <f>(SUM(N74:N79)/COUNTA(N74:N79))*H73</f>
        <v>1</v>
      </c>
      <c r="O73" s="35">
        <f>(SUM(O74:O79)/COUNTA(O74:O79))*H73</f>
        <v>1</v>
      </c>
      <c r="P73" s="35">
        <f>(SUM(P74:P79)/COUNTA(P74:P79))*H73</f>
        <v>1</v>
      </c>
      <c r="Q73" s="35">
        <f>(SUM(Q74:Q79)/COUNTA(Q74:Q79))*H73</f>
        <v>1</v>
      </c>
      <c r="R73" s="35">
        <f>(SUM(R74:R79)/COUNTA(R74:R79))*H73</f>
        <v>1</v>
      </c>
      <c r="S73" s="35">
        <f>(SUM(S74:S79)/COUNTA(S74:S79))*H73</f>
        <v>1</v>
      </c>
    </row>
    <row r="74" spans="1:19" customFormat="1" ht="58" x14ac:dyDescent="0.35">
      <c r="A74" s="37"/>
      <c r="B74" s="38"/>
      <c r="C74" s="38"/>
      <c r="D74" s="4" t="s">
        <v>8</v>
      </c>
      <c r="E74" s="3" t="s">
        <v>305</v>
      </c>
      <c r="F74" s="8"/>
      <c r="G74" s="3" t="s">
        <v>306</v>
      </c>
      <c r="H74" s="8"/>
      <c r="I74" s="6"/>
      <c r="J74" s="192">
        <f>'Unit 1'!$M74</f>
        <v>1</v>
      </c>
      <c r="K74" s="192">
        <f>'Unit 2'!$M74</f>
        <v>1</v>
      </c>
      <c r="L74" s="192">
        <f>'Unit 3'!$M74</f>
        <v>1</v>
      </c>
      <c r="M74" s="192">
        <f>'Unit 4'!$M74</f>
        <v>1</v>
      </c>
      <c r="N74" s="192">
        <f>'Unit 5'!$M74</f>
        <v>1</v>
      </c>
      <c r="O74" s="192">
        <f>'Unit 6'!$M74</f>
        <v>1</v>
      </c>
      <c r="P74" s="192">
        <f>'Unit 7'!$M74</f>
        <v>1</v>
      </c>
      <c r="Q74" s="192">
        <f>'Unit 8'!$M74</f>
        <v>1</v>
      </c>
      <c r="R74" s="192">
        <f>'Unit 9'!$M74</f>
        <v>1</v>
      </c>
      <c r="S74" s="192">
        <f>'Unit 10'!$M74</f>
        <v>1</v>
      </c>
    </row>
    <row r="75" spans="1:19" customFormat="1" ht="58" x14ac:dyDescent="0.35">
      <c r="A75" s="37"/>
      <c r="B75" s="38"/>
      <c r="C75" s="38"/>
      <c r="D75" s="4" t="s">
        <v>9</v>
      </c>
      <c r="E75" s="3" t="s">
        <v>307</v>
      </c>
      <c r="F75" s="8"/>
      <c r="G75" s="3" t="s">
        <v>308</v>
      </c>
      <c r="H75" s="8"/>
      <c r="I75" s="6"/>
      <c r="J75" s="192">
        <f>'Unit 1'!$M75</f>
        <v>1</v>
      </c>
      <c r="K75" s="192">
        <f>'Unit 2'!$M75</f>
        <v>1</v>
      </c>
      <c r="L75" s="192">
        <f>'Unit 3'!$M75</f>
        <v>1</v>
      </c>
      <c r="M75" s="192">
        <f>'Unit 4'!$M75</f>
        <v>1</v>
      </c>
      <c r="N75" s="192">
        <f>'Unit 5'!$M75</f>
        <v>1</v>
      </c>
      <c r="O75" s="192">
        <f>'Unit 6'!$M75</f>
        <v>1</v>
      </c>
      <c r="P75" s="192">
        <f>'Unit 7'!$M75</f>
        <v>1</v>
      </c>
      <c r="Q75" s="192">
        <f>'Unit 8'!$M75</f>
        <v>1</v>
      </c>
      <c r="R75" s="192">
        <f>'Unit 9'!$M75</f>
        <v>1</v>
      </c>
      <c r="S75" s="192">
        <f>'Unit 10'!$M75</f>
        <v>1</v>
      </c>
    </row>
    <row r="76" spans="1:19" customFormat="1" ht="58" x14ac:dyDescent="0.35">
      <c r="A76" s="37"/>
      <c r="B76" s="38"/>
      <c r="C76" s="38"/>
      <c r="D76" s="4" t="s">
        <v>10</v>
      </c>
      <c r="E76" s="3" t="s">
        <v>309</v>
      </c>
      <c r="F76" s="8"/>
      <c r="G76" s="3" t="s">
        <v>310</v>
      </c>
      <c r="H76" s="8"/>
      <c r="I76" s="6"/>
      <c r="J76" s="192">
        <f>'Unit 1'!$M76</f>
        <v>1</v>
      </c>
      <c r="K76" s="192">
        <f>'Unit 2'!$M76</f>
        <v>1</v>
      </c>
      <c r="L76" s="192">
        <f>'Unit 3'!$M76</f>
        <v>1</v>
      </c>
      <c r="M76" s="192">
        <f>'Unit 4'!$M76</f>
        <v>1</v>
      </c>
      <c r="N76" s="192">
        <f>'Unit 5'!$M76</f>
        <v>1</v>
      </c>
      <c r="O76" s="192">
        <f>'Unit 6'!$M76</f>
        <v>1</v>
      </c>
      <c r="P76" s="192">
        <f>'Unit 7'!$M76</f>
        <v>1</v>
      </c>
      <c r="Q76" s="192">
        <f>'Unit 8'!$M76</f>
        <v>1</v>
      </c>
      <c r="R76" s="192">
        <f>'Unit 9'!$M76</f>
        <v>1</v>
      </c>
      <c r="S76" s="192">
        <f>'Unit 10'!$M76</f>
        <v>1</v>
      </c>
    </row>
    <row r="77" spans="1:19" customFormat="1" ht="72.5" x14ac:dyDescent="0.35">
      <c r="A77" s="37"/>
      <c r="B77" s="38"/>
      <c r="C77" s="38"/>
      <c r="D77" s="4" t="s">
        <v>12</v>
      </c>
      <c r="E77" s="3" t="s">
        <v>70</v>
      </c>
      <c r="F77" s="8"/>
      <c r="G77" s="3" t="s">
        <v>71</v>
      </c>
      <c r="H77" s="8"/>
      <c r="I77" s="6"/>
      <c r="J77" s="192">
        <f>'Unit 1'!$M77</f>
        <v>1</v>
      </c>
      <c r="K77" s="192">
        <f>'Unit 2'!$M77</f>
        <v>1</v>
      </c>
      <c r="L77" s="192">
        <f>'Unit 3'!$M77</f>
        <v>1</v>
      </c>
      <c r="M77" s="192">
        <f>'Unit 4'!$M77</f>
        <v>1</v>
      </c>
      <c r="N77" s="192">
        <f>'Unit 5'!$M77</f>
        <v>1</v>
      </c>
      <c r="O77" s="192">
        <f>'Unit 6'!$M77</f>
        <v>1</v>
      </c>
      <c r="P77" s="192">
        <f>'Unit 7'!$M77</f>
        <v>1</v>
      </c>
      <c r="Q77" s="192">
        <f>'Unit 8'!$M77</f>
        <v>1</v>
      </c>
      <c r="R77" s="192">
        <f>'Unit 9'!$M77</f>
        <v>1</v>
      </c>
      <c r="S77" s="192">
        <f>'Unit 10'!$M77</f>
        <v>1</v>
      </c>
    </row>
    <row r="78" spans="1:19" customFormat="1" ht="72.5" x14ac:dyDescent="0.35">
      <c r="A78" s="37"/>
      <c r="B78" s="38"/>
      <c r="C78" s="38"/>
      <c r="D78" s="4" t="s">
        <v>13</v>
      </c>
      <c r="E78" s="3" t="s">
        <v>72</v>
      </c>
      <c r="F78" s="8"/>
      <c r="G78" s="3" t="s">
        <v>73</v>
      </c>
      <c r="H78" s="8"/>
      <c r="I78" s="6"/>
      <c r="J78" s="192">
        <f>'Unit 1'!$M78</f>
        <v>1</v>
      </c>
      <c r="K78" s="192">
        <f>'Unit 2'!$M78</f>
        <v>1</v>
      </c>
      <c r="L78" s="192">
        <f>'Unit 3'!$M78</f>
        <v>1</v>
      </c>
      <c r="M78" s="192">
        <f>'Unit 4'!$M78</f>
        <v>1</v>
      </c>
      <c r="N78" s="192">
        <f>'Unit 5'!$M78</f>
        <v>1</v>
      </c>
      <c r="O78" s="192">
        <f>'Unit 6'!$M78</f>
        <v>1</v>
      </c>
      <c r="P78" s="192">
        <f>'Unit 7'!$M78</f>
        <v>1</v>
      </c>
      <c r="Q78" s="192">
        <f>'Unit 8'!$M78</f>
        <v>1</v>
      </c>
      <c r="R78" s="192">
        <f>'Unit 9'!$M78</f>
        <v>1</v>
      </c>
      <c r="S78" s="192">
        <f>'Unit 10'!$M78</f>
        <v>1</v>
      </c>
    </row>
    <row r="79" spans="1:19" customFormat="1" ht="58" x14ac:dyDescent="0.35">
      <c r="A79" s="37"/>
      <c r="B79" s="38"/>
      <c r="C79" s="38"/>
      <c r="D79" s="4" t="s">
        <v>16</v>
      </c>
      <c r="E79" s="3" t="s">
        <v>74</v>
      </c>
      <c r="F79" s="8"/>
      <c r="G79" s="2" t="s">
        <v>154</v>
      </c>
      <c r="H79" s="8"/>
      <c r="I79" s="6"/>
      <c r="J79" s="192">
        <f>'Unit 1'!$M79</f>
        <v>1</v>
      </c>
      <c r="K79" s="192">
        <f>'Unit 2'!$M79</f>
        <v>1</v>
      </c>
      <c r="L79" s="192">
        <f>'Unit 3'!$M79</f>
        <v>1</v>
      </c>
      <c r="M79" s="192">
        <f>'Unit 4'!$M79</f>
        <v>1</v>
      </c>
      <c r="N79" s="192">
        <f>'Unit 5'!$M79</f>
        <v>1</v>
      </c>
      <c r="O79" s="192">
        <f>'Unit 6'!$M79</f>
        <v>1</v>
      </c>
      <c r="P79" s="192">
        <f>'Unit 7'!$M79</f>
        <v>1</v>
      </c>
      <c r="Q79" s="192">
        <f>'Unit 8'!$M79</f>
        <v>1</v>
      </c>
      <c r="R79" s="192">
        <f>'Unit 9'!$M79</f>
        <v>1</v>
      </c>
      <c r="S79" s="192">
        <f>'Unit 10'!$M79</f>
        <v>1</v>
      </c>
    </row>
    <row r="80" spans="1:19" customFormat="1" x14ac:dyDescent="0.35">
      <c r="A80" s="31"/>
      <c r="B80" s="32"/>
      <c r="C80" s="32">
        <v>2</v>
      </c>
      <c r="D80" s="201" t="s">
        <v>75</v>
      </c>
      <c r="E80" s="201"/>
      <c r="F80" s="34">
        <v>2</v>
      </c>
      <c r="G80" s="34"/>
      <c r="H80" s="34">
        <v>2</v>
      </c>
      <c r="I80" s="35">
        <f>AVERAGE(J80:S80)</f>
        <v>2</v>
      </c>
      <c r="J80" s="35">
        <f>(SUM($J81:$J83)/COUNTA(J81:J83))*$H80</f>
        <v>2</v>
      </c>
      <c r="K80" s="35">
        <f>(SUM($K81:$K83)/COUNTA(K81:K83))*$H80</f>
        <v>2</v>
      </c>
      <c r="L80" s="35">
        <f>(SUM($L81:$L83)/COUNTA(L81:L83))*$H80</f>
        <v>2</v>
      </c>
      <c r="M80" s="35">
        <f>(SUM($M81:$M83)/COUNTA(M81:M83))*$H80</f>
        <v>2</v>
      </c>
      <c r="N80" s="35">
        <f>(SUM($N81:$N83)/COUNTA(N81:N83))*$H80</f>
        <v>2</v>
      </c>
      <c r="O80" s="35">
        <f>(SUM($O81:$O83)/COUNTA(O81:O83))*$H80</f>
        <v>2</v>
      </c>
      <c r="P80" s="35">
        <f>(SUM($P81:$P83)/COUNTA(P81:P83))*$H80</f>
        <v>2</v>
      </c>
      <c r="Q80" s="35">
        <f>(SUM($Q81:$Q83)/COUNTA(Q81:Q83))*$H80</f>
        <v>2</v>
      </c>
      <c r="R80" s="35">
        <f>(SUM($R81:$R83)/COUNTA(R81:R83))*$H80</f>
        <v>2</v>
      </c>
      <c r="S80" s="35">
        <f>(SUM($S81:$S83)/COUNTA(S81:S83))*$H80</f>
        <v>2</v>
      </c>
    </row>
    <row r="81" spans="1:19" customFormat="1" ht="116" x14ac:dyDescent="0.35">
      <c r="A81" s="37"/>
      <c r="B81" s="38"/>
      <c r="C81" s="38"/>
      <c r="D81" s="4" t="s">
        <v>8</v>
      </c>
      <c r="E81" s="3" t="s">
        <v>311</v>
      </c>
      <c r="F81" s="8"/>
      <c r="G81" s="3" t="s">
        <v>312</v>
      </c>
      <c r="H81" s="40"/>
      <c r="I81" s="6"/>
      <c r="J81" s="192">
        <f>'Unit 1'!$M81</f>
        <v>1</v>
      </c>
      <c r="K81" s="192">
        <f>'Unit 2'!$M81</f>
        <v>1</v>
      </c>
      <c r="L81" s="192">
        <f>'Unit 3'!$M81</f>
        <v>1</v>
      </c>
      <c r="M81" s="192">
        <f>'Unit 4'!$M81</f>
        <v>1</v>
      </c>
      <c r="N81" s="192">
        <f>'Unit 5'!$M81</f>
        <v>1</v>
      </c>
      <c r="O81" s="192">
        <f>'Unit 6'!$M81</f>
        <v>1</v>
      </c>
      <c r="P81" s="192">
        <f>'Unit 7'!$M81</f>
        <v>1</v>
      </c>
      <c r="Q81" s="192">
        <f>'Unit 8'!$M81</f>
        <v>1</v>
      </c>
      <c r="R81" s="192">
        <f>'Unit 9'!$M81</f>
        <v>1</v>
      </c>
      <c r="S81" s="192">
        <f>'Unit 10'!$M81</f>
        <v>1</v>
      </c>
    </row>
    <row r="82" spans="1:19" customFormat="1" ht="87" x14ac:dyDescent="0.35">
      <c r="A82" s="37"/>
      <c r="B82" s="38"/>
      <c r="C82" s="38"/>
      <c r="D82" s="4" t="s">
        <v>13</v>
      </c>
      <c r="E82" s="3" t="s">
        <v>319</v>
      </c>
      <c r="F82" s="8"/>
      <c r="G82" s="3" t="s">
        <v>320</v>
      </c>
      <c r="H82" s="40"/>
      <c r="I82" s="6"/>
      <c r="J82" s="192">
        <f>'Unit 1'!$M82</f>
        <v>1</v>
      </c>
      <c r="K82" s="192">
        <f>'Unit 2'!$M82</f>
        <v>1</v>
      </c>
      <c r="L82" s="192">
        <f>'Unit 3'!$M82</f>
        <v>1</v>
      </c>
      <c r="M82" s="192">
        <f>'Unit 4'!$M82</f>
        <v>1</v>
      </c>
      <c r="N82" s="192">
        <f>'Unit 5'!$M82</f>
        <v>1</v>
      </c>
      <c r="O82" s="192">
        <f>'Unit 6'!$M82</f>
        <v>1</v>
      </c>
      <c r="P82" s="192">
        <f>'Unit 7'!$M82</f>
        <v>1</v>
      </c>
      <c r="Q82" s="192">
        <f>'Unit 8'!$M82</f>
        <v>1</v>
      </c>
      <c r="R82" s="192">
        <f>'Unit 9'!$M82</f>
        <v>1</v>
      </c>
      <c r="S82" s="192">
        <f>'Unit 10'!$M82</f>
        <v>1</v>
      </c>
    </row>
    <row r="83" spans="1:19" customFormat="1" ht="87" x14ac:dyDescent="0.35">
      <c r="A83" s="37"/>
      <c r="B83" s="38"/>
      <c r="C83" s="38"/>
      <c r="D83" s="4" t="s">
        <v>185</v>
      </c>
      <c r="E83" s="3" t="s">
        <v>76</v>
      </c>
      <c r="F83" s="8"/>
      <c r="G83" s="3" t="s">
        <v>77</v>
      </c>
      <c r="H83" s="8"/>
      <c r="I83" s="6"/>
      <c r="J83" s="192">
        <f>'Unit 1'!$M83</f>
        <v>1</v>
      </c>
      <c r="K83" s="192">
        <f>'Unit 2'!$M83</f>
        <v>1</v>
      </c>
      <c r="L83" s="192">
        <f>'Unit 3'!$M83</f>
        <v>1</v>
      </c>
      <c r="M83" s="192">
        <f>'Unit 4'!$M83</f>
        <v>1</v>
      </c>
      <c r="N83" s="192">
        <f>'Unit 5'!$M83</f>
        <v>1</v>
      </c>
      <c r="O83" s="192">
        <f>'Unit 6'!$M83</f>
        <v>1</v>
      </c>
      <c r="P83" s="192">
        <f>'Unit 7'!$M83</f>
        <v>1</v>
      </c>
      <c r="Q83" s="192">
        <f>'Unit 8'!$M83</f>
        <v>1</v>
      </c>
      <c r="R83" s="192">
        <f>'Unit 9'!$M83</f>
        <v>1</v>
      </c>
      <c r="S83" s="192">
        <f>'Unit 10'!$M83</f>
        <v>1</v>
      </c>
    </row>
    <row r="84" spans="1:19" customFormat="1" x14ac:dyDescent="0.35">
      <c r="A84" s="46"/>
      <c r="B84" s="47" t="s">
        <v>78</v>
      </c>
      <c r="C84" s="48" t="s">
        <v>79</v>
      </c>
      <c r="D84" s="49"/>
      <c r="E84" s="50"/>
      <c r="F84" s="52">
        <v>12</v>
      </c>
      <c r="G84" s="52"/>
      <c r="H84" s="52"/>
      <c r="I84" s="53"/>
      <c r="J84" s="53">
        <f>SUM(J85,J102,J109,J118,J120,J125,J127)</f>
        <v>5.25</v>
      </c>
      <c r="K84" s="53">
        <f t="shared" ref="K84:S84" si="20">SUM(K85,K102,K109,K118,K120,K125,K127)</f>
        <v>5.25</v>
      </c>
      <c r="L84" s="53">
        <f t="shared" si="20"/>
        <v>5.25</v>
      </c>
      <c r="M84" s="53">
        <f t="shared" si="20"/>
        <v>5.25</v>
      </c>
      <c r="N84" s="53">
        <f t="shared" si="20"/>
        <v>5.25</v>
      </c>
      <c r="O84" s="53">
        <f t="shared" si="20"/>
        <v>5.25</v>
      </c>
      <c r="P84" s="53">
        <f t="shared" si="20"/>
        <v>5.25</v>
      </c>
      <c r="Q84" s="53">
        <f t="shared" si="20"/>
        <v>5.25</v>
      </c>
      <c r="R84" s="53">
        <f t="shared" si="20"/>
        <v>5.25</v>
      </c>
      <c r="S84" s="53">
        <f t="shared" si="20"/>
        <v>5.25</v>
      </c>
    </row>
    <row r="85" spans="1:19" customFormat="1" x14ac:dyDescent="0.35">
      <c r="A85" s="31"/>
      <c r="B85" s="32"/>
      <c r="C85" s="32">
        <v>1</v>
      </c>
      <c r="D85" s="201" t="s">
        <v>321</v>
      </c>
      <c r="E85" s="201"/>
      <c r="F85" s="34">
        <v>0.75</v>
      </c>
      <c r="G85" s="34"/>
      <c r="H85" s="34">
        <v>0.75</v>
      </c>
      <c r="I85" s="35">
        <f>AVERAGE(J85:S85)</f>
        <v>0.75</v>
      </c>
      <c r="J85" s="35">
        <f>(SUM($J86:$J101)/COUNTA(J86:J101))*$H85</f>
        <v>0.75</v>
      </c>
      <c r="K85" s="35">
        <f>(SUM(K86:K101)/COUNTA(K86:K101))*$H85</f>
        <v>0.75</v>
      </c>
      <c r="L85" s="35">
        <f t="shared" ref="L85:S85" si="21">(SUM(L86:L101)/COUNTA(L86:L101))*$H85</f>
        <v>0.75</v>
      </c>
      <c r="M85" s="35">
        <f t="shared" si="21"/>
        <v>0.75</v>
      </c>
      <c r="N85" s="35">
        <f t="shared" si="21"/>
        <v>0.75</v>
      </c>
      <c r="O85" s="35">
        <f t="shared" si="21"/>
        <v>0.75</v>
      </c>
      <c r="P85" s="35">
        <f t="shared" si="21"/>
        <v>0.75</v>
      </c>
      <c r="Q85" s="35">
        <f t="shared" si="21"/>
        <v>0.75</v>
      </c>
      <c r="R85" s="35">
        <f t="shared" si="21"/>
        <v>0.75</v>
      </c>
      <c r="S85" s="35">
        <f t="shared" si="21"/>
        <v>0.75</v>
      </c>
    </row>
    <row r="86" spans="1:19" customFormat="1" ht="43.5" x14ac:dyDescent="0.35">
      <c r="A86" s="37"/>
      <c r="B86" s="38"/>
      <c r="C86" s="38"/>
      <c r="D86" s="4" t="s">
        <v>9</v>
      </c>
      <c r="E86" s="3" t="s">
        <v>324</v>
      </c>
      <c r="F86" s="8"/>
      <c r="G86" s="3" t="s">
        <v>325</v>
      </c>
      <c r="H86" s="8"/>
      <c r="I86" s="6"/>
      <c r="J86" s="192">
        <f>'Unit 1'!$M86</f>
        <v>1</v>
      </c>
      <c r="K86" s="192">
        <f>'Unit 2'!$M86</f>
        <v>1</v>
      </c>
      <c r="L86" s="192">
        <f>'Unit 3'!$M86</f>
        <v>1</v>
      </c>
      <c r="M86" s="192">
        <f>'Unit 4'!$M86</f>
        <v>1</v>
      </c>
      <c r="N86" s="192">
        <f>'Unit 5'!$M86</f>
        <v>1</v>
      </c>
      <c r="O86" s="192">
        <f>'Unit 6'!$M86</f>
        <v>1</v>
      </c>
      <c r="P86" s="192">
        <f>'Unit 7'!$M86</f>
        <v>1</v>
      </c>
      <c r="Q86" s="192">
        <f>'Unit 8'!$M86</f>
        <v>1</v>
      </c>
      <c r="R86" s="192">
        <f>'Unit 9'!$M86</f>
        <v>1</v>
      </c>
      <c r="S86" s="192">
        <f>'Unit 10'!$M86</f>
        <v>1</v>
      </c>
    </row>
    <row r="87" spans="1:19" customFormat="1" x14ac:dyDescent="0.35">
      <c r="A87" s="37"/>
      <c r="B87" s="38"/>
      <c r="C87" s="38"/>
      <c r="D87" s="4" t="s">
        <v>10</v>
      </c>
      <c r="E87" s="3" t="s">
        <v>80</v>
      </c>
      <c r="F87" s="8"/>
      <c r="G87" s="3" t="s">
        <v>81</v>
      </c>
      <c r="H87" s="8"/>
      <c r="I87" s="6"/>
      <c r="J87" s="192">
        <f>'Unit 1'!$M87</f>
        <v>1</v>
      </c>
      <c r="K87" s="192">
        <f>'Unit 2'!$M87</f>
        <v>1</v>
      </c>
      <c r="L87" s="192">
        <f>'Unit 3'!$M87</f>
        <v>1</v>
      </c>
      <c r="M87" s="192">
        <f>'Unit 4'!$M87</f>
        <v>1</v>
      </c>
      <c r="N87" s="192">
        <f>'Unit 5'!$M87</f>
        <v>1</v>
      </c>
      <c r="O87" s="192">
        <f>'Unit 6'!$M87</f>
        <v>1</v>
      </c>
      <c r="P87" s="192">
        <f>'Unit 7'!$M87</f>
        <v>1</v>
      </c>
      <c r="Q87" s="192">
        <f>'Unit 8'!$M87</f>
        <v>1</v>
      </c>
      <c r="R87" s="192">
        <f>'Unit 9'!$M87</f>
        <v>1</v>
      </c>
      <c r="S87" s="192">
        <f>'Unit 10'!$M87</f>
        <v>1</v>
      </c>
    </row>
    <row r="88" spans="1:19" customFormat="1" ht="29" x14ac:dyDescent="0.35">
      <c r="A88" s="37"/>
      <c r="B88" s="38"/>
      <c r="C88" s="38"/>
      <c r="D88" s="4" t="s">
        <v>12</v>
      </c>
      <c r="E88" s="3" t="s">
        <v>326</v>
      </c>
      <c r="F88" s="8"/>
      <c r="G88" s="3" t="s">
        <v>327</v>
      </c>
      <c r="H88" s="8"/>
      <c r="I88" s="6"/>
      <c r="J88" s="192">
        <f>'Unit 1'!$M88</f>
        <v>1</v>
      </c>
      <c r="K88" s="192">
        <f>'Unit 2'!$M88</f>
        <v>1</v>
      </c>
      <c r="L88" s="192">
        <f>'Unit 3'!$M88</f>
        <v>1</v>
      </c>
      <c r="M88" s="192">
        <f>'Unit 4'!$M88</f>
        <v>1</v>
      </c>
      <c r="N88" s="192">
        <f>'Unit 5'!$M88</f>
        <v>1</v>
      </c>
      <c r="O88" s="192">
        <f>'Unit 6'!$M88</f>
        <v>1</v>
      </c>
      <c r="P88" s="192">
        <f>'Unit 7'!$M88</f>
        <v>1</v>
      </c>
      <c r="Q88" s="192">
        <f>'Unit 8'!$M88</f>
        <v>1</v>
      </c>
      <c r="R88" s="192">
        <f>'Unit 9'!$M88</f>
        <v>1</v>
      </c>
      <c r="S88" s="192">
        <f>'Unit 10'!$M88</f>
        <v>1</v>
      </c>
    </row>
    <row r="89" spans="1:19" customFormat="1" ht="29" x14ac:dyDescent="0.35">
      <c r="A89" s="37"/>
      <c r="B89" s="38"/>
      <c r="C89" s="38"/>
      <c r="D89" s="4" t="s">
        <v>13</v>
      </c>
      <c r="E89" s="3" t="s">
        <v>328</v>
      </c>
      <c r="F89" s="8"/>
      <c r="G89" s="3" t="s">
        <v>329</v>
      </c>
      <c r="H89" s="8"/>
      <c r="I89" s="6"/>
      <c r="J89" s="192">
        <f>'Unit 1'!$M89</f>
        <v>1</v>
      </c>
      <c r="K89" s="192">
        <f>'Unit 2'!$M89</f>
        <v>1</v>
      </c>
      <c r="L89" s="192">
        <f>'Unit 3'!$M89</f>
        <v>1</v>
      </c>
      <c r="M89" s="192">
        <f>'Unit 4'!$M89</f>
        <v>1</v>
      </c>
      <c r="N89" s="192">
        <f>'Unit 5'!$M89</f>
        <v>1</v>
      </c>
      <c r="O89" s="192">
        <f>'Unit 6'!$M89</f>
        <v>1</v>
      </c>
      <c r="P89" s="192">
        <f>'Unit 7'!$M89</f>
        <v>1</v>
      </c>
      <c r="Q89" s="192">
        <f>'Unit 8'!$M89</f>
        <v>1</v>
      </c>
      <c r="R89" s="192">
        <f>'Unit 9'!$M89</f>
        <v>1</v>
      </c>
      <c r="S89" s="192">
        <f>'Unit 10'!$M89</f>
        <v>1</v>
      </c>
    </row>
    <row r="90" spans="1:19" customFormat="1" ht="47.15" customHeight="1" x14ac:dyDescent="0.35">
      <c r="A90" s="37"/>
      <c r="B90" s="38"/>
      <c r="C90" s="38"/>
      <c r="D90" s="4" t="s">
        <v>16</v>
      </c>
      <c r="E90" s="3" t="s">
        <v>82</v>
      </c>
      <c r="F90" s="8"/>
      <c r="G90" s="215" t="s">
        <v>86</v>
      </c>
      <c r="H90" s="8"/>
      <c r="I90" s="75"/>
      <c r="J90" s="192">
        <f>'Unit 1'!$M90</f>
        <v>1</v>
      </c>
      <c r="K90" s="192">
        <f>'Unit 2'!$M90</f>
        <v>1</v>
      </c>
      <c r="L90" s="192">
        <f>'Unit 3'!$M90</f>
        <v>1</v>
      </c>
      <c r="M90" s="192">
        <f>'Unit 4'!$M90</f>
        <v>1</v>
      </c>
      <c r="N90" s="192">
        <f>'Unit 5'!$M90</f>
        <v>1</v>
      </c>
      <c r="O90" s="192">
        <f>'Unit 6'!$M90</f>
        <v>1</v>
      </c>
      <c r="P90" s="192">
        <f>'Unit 7'!$M90</f>
        <v>1</v>
      </c>
      <c r="Q90" s="192">
        <f>'Unit 8'!$M90</f>
        <v>1</v>
      </c>
      <c r="R90" s="192">
        <f>'Unit 9'!$M90</f>
        <v>1</v>
      </c>
      <c r="S90" s="192">
        <f>'Unit 10'!$M90</f>
        <v>1</v>
      </c>
    </row>
    <row r="91" spans="1:19" customFormat="1" ht="18.75" customHeight="1" x14ac:dyDescent="0.35">
      <c r="A91" s="37"/>
      <c r="B91" s="38"/>
      <c r="C91" s="38"/>
      <c r="D91" s="4"/>
      <c r="E91" s="77" t="s">
        <v>143</v>
      </c>
      <c r="F91" s="8"/>
      <c r="G91" s="216"/>
      <c r="H91" s="182"/>
      <c r="I91" s="182"/>
      <c r="J91" s="182"/>
      <c r="K91" s="182"/>
      <c r="L91" s="182"/>
      <c r="M91" s="182"/>
      <c r="N91" s="182"/>
      <c r="O91" s="182"/>
      <c r="P91" s="182"/>
      <c r="Q91" s="182"/>
      <c r="R91" s="182"/>
      <c r="S91" s="182"/>
    </row>
    <row r="92" spans="1:19" customFormat="1" ht="16.5" customHeight="1" x14ac:dyDescent="0.35">
      <c r="A92" s="37"/>
      <c r="B92" s="38"/>
      <c r="C92" s="38"/>
      <c r="D92" s="4"/>
      <c r="E92" s="79" t="s">
        <v>83</v>
      </c>
      <c r="F92" s="8"/>
      <c r="G92" s="216"/>
      <c r="H92" s="182"/>
      <c r="I92" s="182"/>
      <c r="J92" s="182"/>
      <c r="K92" s="182"/>
      <c r="L92" s="182"/>
      <c r="M92" s="182"/>
      <c r="N92" s="182"/>
      <c r="O92" s="182"/>
      <c r="P92" s="182"/>
      <c r="Q92" s="182"/>
      <c r="R92" s="182"/>
      <c r="S92" s="182"/>
    </row>
    <row r="93" spans="1:19" customFormat="1" x14ac:dyDescent="0.35">
      <c r="A93" s="37"/>
      <c r="B93" s="38"/>
      <c r="C93" s="38"/>
      <c r="D93" s="4"/>
      <c r="E93" s="79" t="s">
        <v>84</v>
      </c>
      <c r="F93" s="8"/>
      <c r="G93" s="216"/>
      <c r="H93" s="182"/>
      <c r="I93" s="182"/>
      <c r="J93" s="182"/>
      <c r="K93" s="182"/>
      <c r="L93" s="182"/>
      <c r="M93" s="182"/>
      <c r="N93" s="182"/>
      <c r="O93" s="182"/>
      <c r="P93" s="182"/>
      <c r="Q93" s="182"/>
      <c r="R93" s="182"/>
      <c r="S93" s="182"/>
    </row>
    <row r="94" spans="1:19" customFormat="1" x14ac:dyDescent="0.35">
      <c r="A94" s="37"/>
      <c r="B94" s="38"/>
      <c r="C94" s="38"/>
      <c r="D94" s="4"/>
      <c r="E94" s="79" t="s">
        <v>85</v>
      </c>
      <c r="F94" s="8"/>
      <c r="G94" s="216"/>
      <c r="H94" s="182"/>
      <c r="I94" s="182"/>
      <c r="J94" s="182"/>
      <c r="K94" s="182"/>
      <c r="L94" s="182"/>
      <c r="M94" s="182"/>
      <c r="N94" s="182"/>
      <c r="O94" s="182"/>
      <c r="P94" s="182"/>
      <c r="Q94" s="182"/>
      <c r="R94" s="182"/>
      <c r="S94" s="182"/>
    </row>
    <row r="95" spans="1:19" customFormat="1" x14ac:dyDescent="0.35">
      <c r="A95" s="37"/>
      <c r="B95" s="38"/>
      <c r="C95" s="38"/>
      <c r="D95" s="4"/>
      <c r="E95" s="77" t="s">
        <v>144</v>
      </c>
      <c r="F95" s="8"/>
      <c r="G95" s="217"/>
      <c r="H95" s="182"/>
      <c r="I95" s="182"/>
      <c r="J95" s="182"/>
      <c r="K95" s="182"/>
      <c r="L95" s="182"/>
      <c r="M95" s="182"/>
      <c r="N95" s="182"/>
      <c r="O95" s="182"/>
      <c r="P95" s="182"/>
      <c r="Q95" s="182"/>
      <c r="R95" s="182"/>
      <c r="S95" s="182"/>
    </row>
    <row r="96" spans="1:19" customFormat="1" ht="29" x14ac:dyDescent="0.35">
      <c r="A96" s="37"/>
      <c r="B96" s="38"/>
      <c r="C96" s="38"/>
      <c r="D96" s="4" t="s">
        <v>185</v>
      </c>
      <c r="E96" s="3" t="s">
        <v>87</v>
      </c>
      <c r="F96" s="8"/>
      <c r="G96" s="215" t="s">
        <v>93</v>
      </c>
      <c r="H96" s="8"/>
      <c r="I96" s="75"/>
      <c r="J96" s="192">
        <f>'Unit 1'!$M96</f>
        <v>1</v>
      </c>
      <c r="K96" s="192">
        <f>'Unit 2'!$M96</f>
        <v>1</v>
      </c>
      <c r="L96" s="192">
        <f>'Unit 3'!$M96</f>
        <v>1</v>
      </c>
      <c r="M96" s="192">
        <f>'Unit 4'!$M96</f>
        <v>1</v>
      </c>
      <c r="N96" s="192">
        <f>'Unit 5'!$M96</f>
        <v>1</v>
      </c>
      <c r="O96" s="192">
        <f>'Unit 6'!$M96</f>
        <v>1</v>
      </c>
      <c r="P96" s="192">
        <f>'Unit 7'!$M96</f>
        <v>1</v>
      </c>
      <c r="Q96" s="192">
        <f>'Unit 8'!$M96</f>
        <v>1</v>
      </c>
      <c r="R96" s="192">
        <f>'Unit 9'!$M96</f>
        <v>1</v>
      </c>
      <c r="S96" s="192">
        <f>'Unit 10'!$M96</f>
        <v>1</v>
      </c>
    </row>
    <row r="97" spans="1:19" customFormat="1" ht="18" customHeight="1" x14ac:dyDescent="0.35">
      <c r="A97" s="37"/>
      <c r="B97" s="38"/>
      <c r="C97" s="38"/>
      <c r="D97" s="4"/>
      <c r="E97" s="3" t="s">
        <v>88</v>
      </c>
      <c r="F97" s="8"/>
      <c r="G97" s="216"/>
      <c r="H97" s="182"/>
      <c r="I97" s="182"/>
      <c r="J97" s="182"/>
      <c r="K97" s="182"/>
      <c r="L97" s="182"/>
      <c r="M97" s="182"/>
      <c r="N97" s="182"/>
      <c r="O97" s="182"/>
      <c r="P97" s="182"/>
      <c r="Q97" s="182"/>
      <c r="R97" s="182"/>
      <c r="S97" s="182"/>
    </row>
    <row r="98" spans="1:19" customFormat="1" x14ac:dyDescent="0.35">
      <c r="A98" s="37"/>
      <c r="B98" s="38"/>
      <c r="C98" s="38"/>
      <c r="D98" s="4"/>
      <c r="E98" s="3" t="s">
        <v>89</v>
      </c>
      <c r="F98" s="8"/>
      <c r="G98" s="216"/>
      <c r="H98" s="182"/>
      <c r="I98" s="182"/>
      <c r="J98" s="182"/>
      <c r="K98" s="182"/>
      <c r="L98" s="182"/>
      <c r="M98" s="182"/>
      <c r="N98" s="182"/>
      <c r="O98" s="182"/>
      <c r="P98" s="182"/>
      <c r="Q98" s="182"/>
      <c r="R98" s="182"/>
      <c r="S98" s="182"/>
    </row>
    <row r="99" spans="1:19" customFormat="1" x14ac:dyDescent="0.35">
      <c r="A99" s="37"/>
      <c r="B99" s="38"/>
      <c r="C99" s="38"/>
      <c r="D99" s="4"/>
      <c r="E99" s="3" t="s">
        <v>90</v>
      </c>
      <c r="F99" s="8"/>
      <c r="G99" s="216"/>
      <c r="H99" s="182"/>
      <c r="I99" s="182"/>
      <c r="J99" s="182"/>
      <c r="K99" s="182"/>
      <c r="L99" s="182"/>
      <c r="M99" s="182"/>
      <c r="N99" s="182"/>
      <c r="O99" s="182"/>
      <c r="P99" s="182"/>
      <c r="Q99" s="182"/>
      <c r="R99" s="182"/>
      <c r="S99" s="182"/>
    </row>
    <row r="100" spans="1:19" customFormat="1" x14ac:dyDescent="0.35">
      <c r="A100" s="37"/>
      <c r="B100" s="38"/>
      <c r="C100" s="38"/>
      <c r="D100" s="4"/>
      <c r="E100" s="3" t="s">
        <v>91</v>
      </c>
      <c r="F100" s="8"/>
      <c r="G100" s="216"/>
      <c r="H100" s="182"/>
      <c r="I100" s="182"/>
      <c r="J100" s="182"/>
      <c r="K100" s="182"/>
      <c r="L100" s="182"/>
      <c r="M100" s="182"/>
      <c r="N100" s="182"/>
      <c r="O100" s="182"/>
      <c r="P100" s="182"/>
      <c r="Q100" s="182"/>
      <c r="R100" s="182"/>
      <c r="S100" s="182"/>
    </row>
    <row r="101" spans="1:19" customFormat="1" x14ac:dyDescent="0.35">
      <c r="A101" s="37"/>
      <c r="B101" s="38"/>
      <c r="C101" s="38"/>
      <c r="D101" s="4"/>
      <c r="E101" s="3" t="s">
        <v>92</v>
      </c>
      <c r="F101" s="8"/>
      <c r="G101" s="217"/>
      <c r="H101" s="182"/>
      <c r="I101" s="182"/>
      <c r="J101" s="182"/>
      <c r="K101" s="182"/>
      <c r="L101" s="182"/>
      <c r="M101" s="182"/>
      <c r="N101" s="182"/>
      <c r="O101" s="182"/>
      <c r="P101" s="182"/>
      <c r="Q101" s="182"/>
      <c r="R101" s="182"/>
      <c r="S101" s="182"/>
    </row>
    <row r="102" spans="1:19" customFormat="1" x14ac:dyDescent="0.35">
      <c r="A102" s="31"/>
      <c r="B102" s="32"/>
      <c r="C102" s="32">
        <v>2</v>
      </c>
      <c r="D102" s="201" t="s">
        <v>332</v>
      </c>
      <c r="E102" s="201"/>
      <c r="F102" s="34">
        <v>0.75</v>
      </c>
      <c r="G102" s="34"/>
      <c r="H102" s="34">
        <v>0.75</v>
      </c>
      <c r="I102" s="35">
        <f>AVERAGE(J102:S102)</f>
        <v>0.75</v>
      </c>
      <c r="J102" s="35">
        <f>(SUM($J103:$J108)/COUNTA(J103:J108))*$H102</f>
        <v>0.75</v>
      </c>
      <c r="K102" s="35">
        <f>(SUM(K103:K108)/COUNTA(K103:K108))*$H102</f>
        <v>0.75</v>
      </c>
      <c r="L102" s="35">
        <f t="shared" ref="L102:S102" si="22">(SUM(L103:L108)/COUNTA(L103:L108))*$H102</f>
        <v>0.75</v>
      </c>
      <c r="M102" s="35">
        <f t="shared" si="22"/>
        <v>0.75</v>
      </c>
      <c r="N102" s="35">
        <f t="shared" si="22"/>
        <v>0.75</v>
      </c>
      <c r="O102" s="35">
        <f t="shared" si="22"/>
        <v>0.75</v>
      </c>
      <c r="P102" s="35">
        <f t="shared" si="22"/>
        <v>0.75</v>
      </c>
      <c r="Q102" s="35">
        <f t="shared" si="22"/>
        <v>0.75</v>
      </c>
      <c r="R102" s="35">
        <f t="shared" si="22"/>
        <v>0.75</v>
      </c>
      <c r="S102" s="35">
        <f t="shared" si="22"/>
        <v>0.75</v>
      </c>
    </row>
    <row r="103" spans="1:19" customFormat="1" ht="43.5" x14ac:dyDescent="0.35">
      <c r="A103" s="37"/>
      <c r="B103" s="38"/>
      <c r="C103" s="38"/>
      <c r="D103" s="4" t="s">
        <v>9</v>
      </c>
      <c r="E103" s="3" t="s">
        <v>94</v>
      </c>
      <c r="F103" s="8"/>
      <c r="G103" s="3" t="s">
        <v>95</v>
      </c>
      <c r="H103" s="40"/>
      <c r="I103" s="6"/>
      <c r="J103" s="192">
        <f>'Unit 1'!$M103</f>
        <v>1</v>
      </c>
      <c r="K103" s="192">
        <f>'Unit 2'!$M103</f>
        <v>1</v>
      </c>
      <c r="L103" s="192">
        <f>'Unit 3'!$M103</f>
        <v>1</v>
      </c>
      <c r="M103" s="192">
        <f>'Unit 4'!$M103</f>
        <v>1</v>
      </c>
      <c r="N103" s="192">
        <f>'Unit 5'!$M103</f>
        <v>1</v>
      </c>
      <c r="O103" s="192">
        <f>'Unit 6'!$M103</f>
        <v>1</v>
      </c>
      <c r="P103" s="192">
        <f>'Unit 7'!$M103</f>
        <v>1</v>
      </c>
      <c r="Q103" s="192">
        <f>'Unit 8'!$M103</f>
        <v>1</v>
      </c>
      <c r="R103" s="192">
        <f>'Unit 9'!$M103</f>
        <v>1</v>
      </c>
      <c r="S103" s="192">
        <f>'Unit 10'!$M103</f>
        <v>1</v>
      </c>
    </row>
    <row r="104" spans="1:19" customFormat="1" ht="58" x14ac:dyDescent="0.35">
      <c r="A104" s="37"/>
      <c r="B104" s="38"/>
      <c r="C104" s="38"/>
      <c r="D104" s="4" t="s">
        <v>10</v>
      </c>
      <c r="E104" s="3" t="s">
        <v>335</v>
      </c>
      <c r="F104" s="8"/>
      <c r="G104" s="3" t="s">
        <v>336</v>
      </c>
      <c r="H104" s="40"/>
      <c r="I104" s="6"/>
      <c r="J104" s="192">
        <f>'Unit 1'!$M104</f>
        <v>1</v>
      </c>
      <c r="K104" s="192">
        <f>'Unit 2'!$M104</f>
        <v>1</v>
      </c>
      <c r="L104" s="192">
        <f>'Unit 3'!$M104</f>
        <v>1</v>
      </c>
      <c r="M104" s="192">
        <f>'Unit 4'!$M104</f>
        <v>1</v>
      </c>
      <c r="N104" s="192">
        <f>'Unit 5'!$M104</f>
        <v>1</v>
      </c>
      <c r="O104" s="192">
        <f>'Unit 6'!$M104</f>
        <v>1</v>
      </c>
      <c r="P104" s="192">
        <f>'Unit 7'!$M104</f>
        <v>1</v>
      </c>
      <c r="Q104" s="192">
        <f>'Unit 8'!$M104</f>
        <v>1</v>
      </c>
      <c r="R104" s="192">
        <f>'Unit 9'!$M104</f>
        <v>1</v>
      </c>
      <c r="S104" s="192">
        <f>'Unit 10'!$M104</f>
        <v>1</v>
      </c>
    </row>
    <row r="105" spans="1:19" customFormat="1" ht="116" x14ac:dyDescent="0.35">
      <c r="A105" s="37"/>
      <c r="B105" s="38"/>
      <c r="C105" s="38"/>
      <c r="D105" s="4" t="s">
        <v>12</v>
      </c>
      <c r="E105" s="3" t="s">
        <v>337</v>
      </c>
      <c r="F105" s="8"/>
      <c r="G105" s="3" t="s">
        <v>338</v>
      </c>
      <c r="H105" s="40"/>
      <c r="I105" s="6"/>
      <c r="J105" s="192">
        <f>'Unit 1'!$M105</f>
        <v>1</v>
      </c>
      <c r="K105" s="192">
        <f>'Unit 2'!$M105</f>
        <v>1</v>
      </c>
      <c r="L105" s="192">
        <f>'Unit 3'!$M105</f>
        <v>1</v>
      </c>
      <c r="M105" s="192">
        <f>'Unit 4'!$M105</f>
        <v>1</v>
      </c>
      <c r="N105" s="192">
        <f>'Unit 5'!$M105</f>
        <v>1</v>
      </c>
      <c r="O105" s="192">
        <f>'Unit 6'!$M105</f>
        <v>1</v>
      </c>
      <c r="P105" s="192">
        <f>'Unit 7'!$M105</f>
        <v>1</v>
      </c>
      <c r="Q105" s="192">
        <f>'Unit 8'!$M105</f>
        <v>1</v>
      </c>
      <c r="R105" s="192">
        <f>'Unit 9'!$M105</f>
        <v>1</v>
      </c>
      <c r="S105" s="192">
        <f>'Unit 10'!$M105</f>
        <v>1</v>
      </c>
    </row>
    <row r="106" spans="1:19" customFormat="1" ht="72.5" x14ac:dyDescent="0.35">
      <c r="A106" s="37"/>
      <c r="B106" s="38"/>
      <c r="C106" s="38"/>
      <c r="D106" s="4" t="s">
        <v>13</v>
      </c>
      <c r="E106" s="3" t="s">
        <v>339</v>
      </c>
      <c r="F106" s="8"/>
      <c r="G106" s="3" t="s">
        <v>340</v>
      </c>
      <c r="H106" s="40"/>
      <c r="I106" s="6"/>
      <c r="J106" s="192">
        <f>'Unit 1'!$M106</f>
        <v>1</v>
      </c>
      <c r="K106" s="192">
        <f>'Unit 2'!$M106</f>
        <v>1</v>
      </c>
      <c r="L106" s="192">
        <f>'Unit 3'!$M106</f>
        <v>1</v>
      </c>
      <c r="M106" s="192">
        <f>'Unit 4'!$M106</f>
        <v>1</v>
      </c>
      <c r="N106" s="192">
        <f>'Unit 5'!$M106</f>
        <v>1</v>
      </c>
      <c r="O106" s="192">
        <f>'Unit 6'!$M106</f>
        <v>1</v>
      </c>
      <c r="P106" s="192">
        <f>'Unit 7'!$M106</f>
        <v>1</v>
      </c>
      <c r="Q106" s="192">
        <f>'Unit 8'!$M106</f>
        <v>1</v>
      </c>
      <c r="R106" s="192">
        <f>'Unit 9'!$M106</f>
        <v>1</v>
      </c>
      <c r="S106" s="192">
        <f>'Unit 10'!$M106</f>
        <v>1</v>
      </c>
    </row>
    <row r="107" spans="1:19" customFormat="1" ht="43.5" x14ac:dyDescent="0.35">
      <c r="A107" s="37"/>
      <c r="B107" s="38"/>
      <c r="C107" s="38"/>
      <c r="D107" s="4" t="s">
        <v>16</v>
      </c>
      <c r="E107" s="3" t="s">
        <v>341</v>
      </c>
      <c r="F107" s="8"/>
      <c r="G107" s="3" t="s">
        <v>342</v>
      </c>
      <c r="H107" s="40"/>
      <c r="I107" s="6"/>
      <c r="J107" s="192">
        <f>'Unit 1'!$M107</f>
        <v>1</v>
      </c>
      <c r="K107" s="192">
        <f>'Unit 2'!$M107</f>
        <v>1</v>
      </c>
      <c r="L107" s="192">
        <f>'Unit 3'!$M107</f>
        <v>1</v>
      </c>
      <c r="M107" s="192">
        <f>'Unit 4'!$M107</f>
        <v>1</v>
      </c>
      <c r="N107" s="192">
        <f>'Unit 5'!$M107</f>
        <v>1</v>
      </c>
      <c r="O107" s="192">
        <f>'Unit 6'!$M107</f>
        <v>1</v>
      </c>
      <c r="P107" s="192">
        <f>'Unit 7'!$M107</f>
        <v>1</v>
      </c>
      <c r="Q107" s="192">
        <f>'Unit 8'!$M107</f>
        <v>1</v>
      </c>
      <c r="R107" s="192">
        <f>'Unit 9'!$M107</f>
        <v>1</v>
      </c>
      <c r="S107" s="192">
        <f>'Unit 10'!$M107</f>
        <v>1</v>
      </c>
    </row>
    <row r="108" spans="1:19" customFormat="1" ht="87" x14ac:dyDescent="0.35">
      <c r="A108" s="37"/>
      <c r="B108" s="38"/>
      <c r="C108" s="38"/>
      <c r="D108" s="4" t="s">
        <v>443</v>
      </c>
      <c r="E108" s="3" t="s">
        <v>96</v>
      </c>
      <c r="F108" s="8"/>
      <c r="G108" s="3" t="s">
        <v>97</v>
      </c>
      <c r="H108" s="8"/>
      <c r="I108" s="6"/>
      <c r="J108" s="192">
        <f>'Unit 1'!$M108</f>
        <v>1</v>
      </c>
      <c r="K108" s="192">
        <f>'Unit 2'!$M108</f>
        <v>1</v>
      </c>
      <c r="L108" s="192">
        <f>'Unit 3'!$M108</f>
        <v>1</v>
      </c>
      <c r="M108" s="192">
        <f>'Unit 4'!$M108</f>
        <v>1</v>
      </c>
      <c r="N108" s="192">
        <f>'Unit 5'!$M108</f>
        <v>1</v>
      </c>
      <c r="O108" s="192">
        <f>'Unit 6'!$M108</f>
        <v>1</v>
      </c>
      <c r="P108" s="192">
        <f>'Unit 7'!$M108</f>
        <v>1</v>
      </c>
      <c r="Q108" s="192">
        <f>'Unit 8'!$M108</f>
        <v>1</v>
      </c>
      <c r="R108" s="192">
        <f>'Unit 9'!$M108</f>
        <v>1</v>
      </c>
      <c r="S108" s="192">
        <f>'Unit 10'!$M108</f>
        <v>1</v>
      </c>
    </row>
    <row r="109" spans="1:19" customFormat="1" x14ac:dyDescent="0.35">
      <c r="A109" s="31"/>
      <c r="B109" s="32"/>
      <c r="C109" s="32">
        <v>3</v>
      </c>
      <c r="D109" s="201" t="s">
        <v>98</v>
      </c>
      <c r="E109" s="201"/>
      <c r="F109" s="34">
        <v>1</v>
      </c>
      <c r="G109" s="34"/>
      <c r="H109" s="34">
        <v>1</v>
      </c>
      <c r="I109" s="35">
        <f>AVERAGE(J109:S109)</f>
        <v>1</v>
      </c>
      <c r="J109" s="35">
        <f>(SUM($J110:$J117)/COUNTA(J110:J117))*$H109</f>
        <v>1</v>
      </c>
      <c r="K109" s="35">
        <f>(SUM(K110:K117)/COUNTA(K110:K117))*$H109</f>
        <v>1</v>
      </c>
      <c r="L109" s="35">
        <f t="shared" ref="L109:S109" si="23">(SUM(L110:L117)/COUNTA(L110:L117))*$H109</f>
        <v>1</v>
      </c>
      <c r="M109" s="35">
        <f t="shared" si="23"/>
        <v>1</v>
      </c>
      <c r="N109" s="35">
        <f t="shared" si="23"/>
        <v>1</v>
      </c>
      <c r="O109" s="35">
        <f t="shared" si="23"/>
        <v>1</v>
      </c>
      <c r="P109" s="35">
        <f t="shared" si="23"/>
        <v>1</v>
      </c>
      <c r="Q109" s="35">
        <f t="shared" si="23"/>
        <v>1</v>
      </c>
      <c r="R109" s="35">
        <f t="shared" si="23"/>
        <v>1</v>
      </c>
      <c r="S109" s="35">
        <f t="shared" si="23"/>
        <v>1</v>
      </c>
    </row>
    <row r="110" spans="1:19" customFormat="1" ht="58" x14ac:dyDescent="0.35">
      <c r="A110" s="37"/>
      <c r="B110" s="38"/>
      <c r="C110" s="38"/>
      <c r="D110" s="4" t="s">
        <v>9</v>
      </c>
      <c r="E110" s="3" t="s">
        <v>464</v>
      </c>
      <c r="F110" s="8"/>
      <c r="G110" s="3" t="s">
        <v>348</v>
      </c>
      <c r="H110" s="8"/>
      <c r="I110" s="6"/>
      <c r="J110" s="192">
        <f>'Unit 1'!$M110</f>
        <v>1</v>
      </c>
      <c r="K110" s="192">
        <f>'Unit 2'!$M110</f>
        <v>1</v>
      </c>
      <c r="L110" s="192">
        <f>'Unit 3'!$M110</f>
        <v>1</v>
      </c>
      <c r="M110" s="192">
        <f>'Unit 4'!$M110</f>
        <v>1</v>
      </c>
      <c r="N110" s="192">
        <f>'Unit 5'!$M110</f>
        <v>1</v>
      </c>
      <c r="O110" s="192">
        <f>'Unit 6'!$M110</f>
        <v>1</v>
      </c>
      <c r="P110" s="192">
        <f>'Unit 7'!$M110</f>
        <v>1</v>
      </c>
      <c r="Q110" s="192">
        <f>'Unit 8'!$M110</f>
        <v>1</v>
      </c>
      <c r="R110" s="192">
        <f>'Unit 9'!$M110</f>
        <v>1</v>
      </c>
      <c r="S110" s="192">
        <f>'Unit 10'!$M110</f>
        <v>1</v>
      </c>
    </row>
    <row r="111" spans="1:19" customFormat="1" ht="58" x14ac:dyDescent="0.35">
      <c r="A111" s="37"/>
      <c r="B111" s="38"/>
      <c r="C111" s="38"/>
      <c r="D111" s="4" t="s">
        <v>10</v>
      </c>
      <c r="E111" s="3" t="s">
        <v>349</v>
      </c>
      <c r="F111" s="8"/>
      <c r="G111" s="3" t="s">
        <v>350</v>
      </c>
      <c r="H111" s="8"/>
      <c r="I111" s="6"/>
      <c r="J111" s="192">
        <f>'Unit 1'!$M111</f>
        <v>1</v>
      </c>
      <c r="K111" s="192">
        <f>'Unit 2'!$M111</f>
        <v>1</v>
      </c>
      <c r="L111" s="192">
        <f>'Unit 3'!$M111</f>
        <v>1</v>
      </c>
      <c r="M111" s="192">
        <f>'Unit 4'!$M111</f>
        <v>1</v>
      </c>
      <c r="N111" s="192">
        <f>'Unit 5'!$M111</f>
        <v>1</v>
      </c>
      <c r="O111" s="192">
        <f>'Unit 6'!$M111</f>
        <v>1</v>
      </c>
      <c r="P111" s="192">
        <f>'Unit 7'!$M111</f>
        <v>1</v>
      </c>
      <c r="Q111" s="192">
        <f>'Unit 8'!$M111</f>
        <v>1</v>
      </c>
      <c r="R111" s="192">
        <f>'Unit 9'!$M111</f>
        <v>1</v>
      </c>
      <c r="S111" s="192">
        <f>'Unit 10'!$M111</f>
        <v>1</v>
      </c>
    </row>
    <row r="112" spans="1:19" customFormat="1" x14ac:dyDescent="0.35">
      <c r="A112" s="37"/>
      <c r="B112" s="38"/>
      <c r="C112" s="38"/>
      <c r="D112" s="4" t="s">
        <v>12</v>
      </c>
      <c r="E112" s="3" t="s">
        <v>351</v>
      </c>
      <c r="F112" s="8"/>
      <c r="G112" s="215" t="s">
        <v>99</v>
      </c>
      <c r="H112" s="8"/>
      <c r="I112" s="80"/>
      <c r="J112" s="192">
        <f>'Unit 1'!$M112</f>
        <v>1</v>
      </c>
      <c r="K112" s="192">
        <f>'Unit 2'!$M112</f>
        <v>1</v>
      </c>
      <c r="L112" s="192">
        <f>'Unit 3'!$M112</f>
        <v>1</v>
      </c>
      <c r="M112" s="192">
        <f>'Unit 4'!$M112</f>
        <v>1</v>
      </c>
      <c r="N112" s="192">
        <f>'Unit 5'!$M112</f>
        <v>1</v>
      </c>
      <c r="O112" s="192">
        <f>'Unit 6'!$M112</f>
        <v>1</v>
      </c>
      <c r="P112" s="192">
        <f>'Unit 7'!$M112</f>
        <v>1</v>
      </c>
      <c r="Q112" s="192">
        <f>'Unit 8'!$M112</f>
        <v>1</v>
      </c>
      <c r="R112" s="192">
        <f>'Unit 9'!$M112</f>
        <v>1</v>
      </c>
      <c r="S112" s="192">
        <f>'Unit 10'!$M112</f>
        <v>1</v>
      </c>
    </row>
    <row r="113" spans="1:19" customFormat="1" ht="29" x14ac:dyDescent="0.35">
      <c r="A113" s="37"/>
      <c r="B113" s="38"/>
      <c r="C113" s="38"/>
      <c r="D113" s="4"/>
      <c r="E113" s="3" t="s">
        <v>100</v>
      </c>
      <c r="F113" s="8"/>
      <c r="G113" s="216"/>
      <c r="H113" s="182"/>
      <c r="I113" s="182"/>
      <c r="J113" s="182"/>
      <c r="K113" s="182"/>
      <c r="L113" s="182"/>
      <c r="M113" s="182"/>
      <c r="N113" s="182"/>
      <c r="O113" s="182"/>
      <c r="P113" s="182"/>
      <c r="Q113" s="182"/>
      <c r="R113" s="182"/>
      <c r="S113" s="182"/>
    </row>
    <row r="114" spans="1:19" customFormat="1" ht="29" x14ac:dyDescent="0.35">
      <c r="A114" s="37"/>
      <c r="B114" s="38"/>
      <c r="C114" s="38"/>
      <c r="D114" s="4"/>
      <c r="E114" s="3" t="s">
        <v>101</v>
      </c>
      <c r="F114" s="8"/>
      <c r="G114" s="216"/>
      <c r="H114" s="182"/>
      <c r="I114" s="182"/>
      <c r="J114" s="182"/>
      <c r="K114" s="182"/>
      <c r="L114" s="182"/>
      <c r="M114" s="182"/>
      <c r="N114" s="182"/>
      <c r="O114" s="182"/>
      <c r="P114" s="182"/>
      <c r="Q114" s="182"/>
      <c r="R114" s="182"/>
      <c r="S114" s="182"/>
    </row>
    <row r="115" spans="1:19" customFormat="1" ht="29" x14ac:dyDescent="0.35">
      <c r="A115" s="37"/>
      <c r="B115" s="38"/>
      <c r="C115" s="38"/>
      <c r="D115" s="4"/>
      <c r="E115" s="3" t="s">
        <v>102</v>
      </c>
      <c r="F115" s="8"/>
      <c r="G115" s="217"/>
      <c r="H115" s="182"/>
      <c r="I115" s="182"/>
      <c r="J115" s="182"/>
      <c r="K115" s="182"/>
      <c r="L115" s="182"/>
      <c r="M115" s="182"/>
      <c r="N115" s="182"/>
      <c r="O115" s="182"/>
      <c r="P115" s="182"/>
      <c r="Q115" s="182"/>
      <c r="R115" s="182"/>
      <c r="S115" s="182"/>
    </row>
    <row r="116" spans="1:19" customFormat="1" ht="43.5" x14ac:dyDescent="0.35">
      <c r="A116" s="37"/>
      <c r="B116" s="38"/>
      <c r="C116" s="38"/>
      <c r="D116" s="4" t="s">
        <v>13</v>
      </c>
      <c r="E116" s="3" t="s">
        <v>352</v>
      </c>
      <c r="F116" s="8"/>
      <c r="G116" s="3" t="s">
        <v>103</v>
      </c>
      <c r="H116" s="8"/>
      <c r="I116" s="6"/>
      <c r="J116" s="192">
        <f>'Unit 1'!$M116</f>
        <v>1</v>
      </c>
      <c r="K116" s="192">
        <f>'Unit 2'!$M116</f>
        <v>1</v>
      </c>
      <c r="L116" s="192">
        <f>'Unit 3'!$M116</f>
        <v>1</v>
      </c>
      <c r="M116" s="192">
        <f>'Unit 4'!$M116</f>
        <v>1</v>
      </c>
      <c r="N116" s="192">
        <f>'Unit 5'!$M116</f>
        <v>1</v>
      </c>
      <c r="O116" s="192">
        <f>'Unit 6'!$M116</f>
        <v>1</v>
      </c>
      <c r="P116" s="192">
        <f>'Unit 7'!$M116</f>
        <v>1</v>
      </c>
      <c r="Q116" s="192">
        <f>'Unit 8'!$M116</f>
        <v>1</v>
      </c>
      <c r="R116" s="192">
        <f>'Unit 9'!$M116</f>
        <v>1</v>
      </c>
      <c r="S116" s="192">
        <f>'Unit 10'!$M116</f>
        <v>1</v>
      </c>
    </row>
    <row r="117" spans="1:19" customFormat="1" ht="29" x14ac:dyDescent="0.35">
      <c r="A117" s="37"/>
      <c r="B117" s="38"/>
      <c r="C117" s="38"/>
      <c r="D117" s="4" t="s">
        <v>16</v>
      </c>
      <c r="E117" s="3" t="s">
        <v>353</v>
      </c>
      <c r="F117" s="8"/>
      <c r="G117" s="3" t="s">
        <v>354</v>
      </c>
      <c r="H117" s="8"/>
      <c r="I117" s="6"/>
      <c r="J117" s="192">
        <f>'Unit 1'!$M117</f>
        <v>1</v>
      </c>
      <c r="K117" s="192">
        <f>'Unit 2'!$M117</f>
        <v>1</v>
      </c>
      <c r="L117" s="192">
        <f>'Unit 3'!$M117</f>
        <v>1</v>
      </c>
      <c r="M117" s="192">
        <f>'Unit 4'!$M117</f>
        <v>1</v>
      </c>
      <c r="N117" s="192">
        <f>'Unit 5'!$M117</f>
        <v>1</v>
      </c>
      <c r="O117" s="192">
        <f>'Unit 6'!$M117</f>
        <v>1</v>
      </c>
      <c r="P117" s="192">
        <f>'Unit 7'!$M117</f>
        <v>1</v>
      </c>
      <c r="Q117" s="192">
        <f>'Unit 8'!$M117</f>
        <v>1</v>
      </c>
      <c r="R117" s="192">
        <f>'Unit 9'!$M117</f>
        <v>1</v>
      </c>
      <c r="S117" s="192">
        <f>'Unit 10'!$M117</f>
        <v>1</v>
      </c>
    </row>
    <row r="118" spans="1:19" customFormat="1" x14ac:dyDescent="0.35">
      <c r="A118" s="31"/>
      <c r="B118" s="32"/>
      <c r="C118" s="32">
        <v>4</v>
      </c>
      <c r="D118" s="201" t="s">
        <v>355</v>
      </c>
      <c r="E118" s="201"/>
      <c r="F118" s="34">
        <v>0.75</v>
      </c>
      <c r="G118" s="34"/>
      <c r="H118" s="34">
        <v>0.75</v>
      </c>
      <c r="I118" s="35">
        <f>AVERAGE(J118:S118)</f>
        <v>0.75</v>
      </c>
      <c r="J118" s="35">
        <f>(SUM($J119)/COUNTA(J119))*$H118</f>
        <v>0.75</v>
      </c>
      <c r="K118" s="35">
        <f>(SUM(K119)/COUNTA(K119))*$H118</f>
        <v>0.75</v>
      </c>
      <c r="L118" s="35">
        <f t="shared" ref="L118:S118" si="24">(SUM(L119)/COUNTA(L119))*$H118</f>
        <v>0.75</v>
      </c>
      <c r="M118" s="35">
        <f t="shared" si="24"/>
        <v>0.75</v>
      </c>
      <c r="N118" s="35">
        <f t="shared" si="24"/>
        <v>0.75</v>
      </c>
      <c r="O118" s="35">
        <f t="shared" si="24"/>
        <v>0.75</v>
      </c>
      <c r="P118" s="35">
        <f t="shared" si="24"/>
        <v>0.75</v>
      </c>
      <c r="Q118" s="35">
        <f t="shared" si="24"/>
        <v>0.75</v>
      </c>
      <c r="R118" s="35">
        <f t="shared" si="24"/>
        <v>0.75</v>
      </c>
      <c r="S118" s="35">
        <f t="shared" si="24"/>
        <v>0.75</v>
      </c>
    </row>
    <row r="119" spans="1:19" customFormat="1" ht="43.5" x14ac:dyDescent="0.35">
      <c r="A119" s="37"/>
      <c r="B119" s="38"/>
      <c r="C119" s="38"/>
      <c r="D119" s="4" t="s">
        <v>9</v>
      </c>
      <c r="E119" s="3" t="s">
        <v>358</v>
      </c>
      <c r="F119" s="8"/>
      <c r="G119" s="3" t="s">
        <v>145</v>
      </c>
      <c r="H119" s="8"/>
      <c r="I119" s="6"/>
      <c r="J119" s="192">
        <f>'Unit 1'!$M119</f>
        <v>1</v>
      </c>
      <c r="K119" s="192">
        <f>'Unit 2'!$M119</f>
        <v>1</v>
      </c>
      <c r="L119" s="192">
        <f>'Unit 3'!$M119</f>
        <v>1</v>
      </c>
      <c r="M119" s="192">
        <f>'Unit 4'!$M119</f>
        <v>1</v>
      </c>
      <c r="N119" s="192">
        <f>'Unit 5'!$M119</f>
        <v>1</v>
      </c>
      <c r="O119" s="192">
        <f>'Unit 6'!$M119</f>
        <v>1</v>
      </c>
      <c r="P119" s="192">
        <f>'Unit 7'!$M119</f>
        <v>1</v>
      </c>
      <c r="Q119" s="192">
        <f>'Unit 8'!$M119</f>
        <v>1</v>
      </c>
      <c r="R119" s="192">
        <f>'Unit 9'!$M119</f>
        <v>1</v>
      </c>
      <c r="S119" s="192">
        <f>'Unit 10'!$M119</f>
        <v>1</v>
      </c>
    </row>
    <row r="120" spans="1:19" customFormat="1" x14ac:dyDescent="0.35">
      <c r="A120" s="31"/>
      <c r="B120" s="32"/>
      <c r="C120" s="32">
        <v>5</v>
      </c>
      <c r="D120" s="201" t="s">
        <v>364</v>
      </c>
      <c r="E120" s="201"/>
      <c r="F120" s="34">
        <v>0.75</v>
      </c>
      <c r="G120" s="34"/>
      <c r="H120" s="34">
        <v>0.75</v>
      </c>
      <c r="I120" s="35">
        <f>AVERAGE(J120:S120)</f>
        <v>0.75</v>
      </c>
      <c r="J120" s="35">
        <f>(SUM($J121:$J124)/COUNTA(J121:J124))*$H120</f>
        <v>0.75</v>
      </c>
      <c r="K120" s="35">
        <f t="shared" ref="K120:R120" si="25">(SUM(K121:K124)/COUNTA(K121:K124))*$H120</f>
        <v>0.75</v>
      </c>
      <c r="L120" s="35">
        <f t="shared" si="25"/>
        <v>0.75</v>
      </c>
      <c r="M120" s="35">
        <f t="shared" si="25"/>
        <v>0.75</v>
      </c>
      <c r="N120" s="35">
        <f t="shared" si="25"/>
        <v>0.75</v>
      </c>
      <c r="O120" s="35">
        <f t="shared" si="25"/>
        <v>0.75</v>
      </c>
      <c r="P120" s="35">
        <f t="shared" si="25"/>
        <v>0.75</v>
      </c>
      <c r="Q120" s="35">
        <f t="shared" si="25"/>
        <v>0.75</v>
      </c>
      <c r="R120" s="35">
        <f t="shared" si="25"/>
        <v>0.75</v>
      </c>
      <c r="S120" s="35">
        <f>(SUM(S121:S124)/COUNTA(S121:S124))*$H120</f>
        <v>0.75</v>
      </c>
    </row>
    <row r="121" spans="1:19" customFormat="1" ht="58" x14ac:dyDescent="0.35">
      <c r="A121" s="37"/>
      <c r="B121" s="38"/>
      <c r="C121" s="38"/>
      <c r="D121" s="4" t="s">
        <v>9</v>
      </c>
      <c r="E121" s="3" t="s">
        <v>367</v>
      </c>
      <c r="F121" s="8"/>
      <c r="G121" s="3" t="s">
        <v>368</v>
      </c>
      <c r="H121" s="8"/>
      <c r="I121" s="6"/>
      <c r="J121" s="192">
        <f>'Unit 1'!$M121</f>
        <v>1</v>
      </c>
      <c r="K121" s="192">
        <f>'Unit 2'!$M121</f>
        <v>1</v>
      </c>
      <c r="L121" s="192">
        <f>'Unit 3'!$M121</f>
        <v>1</v>
      </c>
      <c r="M121" s="192">
        <f>'Unit 4'!$M121</f>
        <v>1</v>
      </c>
      <c r="N121" s="192">
        <f>'Unit 5'!$M121</f>
        <v>1</v>
      </c>
      <c r="O121" s="192">
        <f>'Unit 6'!$M121</f>
        <v>1</v>
      </c>
      <c r="P121" s="192">
        <f>'Unit 7'!$M121</f>
        <v>1</v>
      </c>
      <c r="Q121" s="192">
        <f>'Unit 8'!$M121</f>
        <v>1</v>
      </c>
      <c r="R121" s="192">
        <f>'Unit 9'!$M121</f>
        <v>1</v>
      </c>
      <c r="S121" s="192">
        <f>'Unit 10'!$M121</f>
        <v>1</v>
      </c>
    </row>
    <row r="122" spans="1:19" customFormat="1" ht="29" x14ac:dyDescent="0.35">
      <c r="A122" s="37"/>
      <c r="B122" s="38"/>
      <c r="C122" s="38"/>
      <c r="D122" s="4" t="s">
        <v>10</v>
      </c>
      <c r="E122" s="3" t="s">
        <v>104</v>
      </c>
      <c r="F122" s="8"/>
      <c r="G122" s="3" t="s">
        <v>105</v>
      </c>
      <c r="H122" s="8"/>
      <c r="I122" s="6"/>
      <c r="J122" s="192">
        <f>'Unit 1'!$M122</f>
        <v>1</v>
      </c>
      <c r="K122" s="192">
        <f>'Unit 2'!$M122</f>
        <v>1</v>
      </c>
      <c r="L122" s="192">
        <f>'Unit 3'!$M122</f>
        <v>1</v>
      </c>
      <c r="M122" s="192">
        <f>'Unit 4'!$M122</f>
        <v>1</v>
      </c>
      <c r="N122" s="192">
        <f>'Unit 5'!$M122</f>
        <v>1</v>
      </c>
      <c r="O122" s="192">
        <f>'Unit 6'!$M122</f>
        <v>1</v>
      </c>
      <c r="P122" s="192">
        <f>'Unit 7'!$M122</f>
        <v>1</v>
      </c>
      <c r="Q122" s="192">
        <f>'Unit 8'!$M122</f>
        <v>1</v>
      </c>
      <c r="R122" s="192">
        <f>'Unit 9'!$M122</f>
        <v>1</v>
      </c>
      <c r="S122" s="192">
        <f>'Unit 10'!$M122</f>
        <v>1</v>
      </c>
    </row>
    <row r="123" spans="1:19" customFormat="1" ht="43.5" x14ac:dyDescent="0.35">
      <c r="A123" s="37"/>
      <c r="B123" s="38"/>
      <c r="C123" s="38"/>
      <c r="D123" s="4" t="s">
        <v>12</v>
      </c>
      <c r="E123" s="3" t="s">
        <v>369</v>
      </c>
      <c r="F123" s="8"/>
      <c r="G123" s="3" t="s">
        <v>370</v>
      </c>
      <c r="H123" s="8"/>
      <c r="I123" s="6"/>
      <c r="J123" s="192">
        <f>'Unit 1'!$M123</f>
        <v>1</v>
      </c>
      <c r="K123" s="192">
        <f>'Unit 2'!$M123</f>
        <v>1</v>
      </c>
      <c r="L123" s="192">
        <f>'Unit 3'!$M123</f>
        <v>1</v>
      </c>
      <c r="M123" s="192">
        <f>'Unit 4'!$M123</f>
        <v>1</v>
      </c>
      <c r="N123" s="192">
        <f>'Unit 5'!$M123</f>
        <v>1</v>
      </c>
      <c r="O123" s="192">
        <f>'Unit 6'!$M123</f>
        <v>1</v>
      </c>
      <c r="P123" s="192">
        <f>'Unit 7'!$M123</f>
        <v>1</v>
      </c>
      <c r="Q123" s="192">
        <f>'Unit 8'!$M123</f>
        <v>1</v>
      </c>
      <c r="R123" s="192">
        <f>'Unit 9'!$M123</f>
        <v>1</v>
      </c>
      <c r="S123" s="192">
        <f>'Unit 10'!$M123</f>
        <v>1</v>
      </c>
    </row>
    <row r="124" spans="1:19" customFormat="1" ht="58" x14ac:dyDescent="0.35">
      <c r="A124" s="37"/>
      <c r="B124" s="38"/>
      <c r="C124" s="38"/>
      <c r="D124" s="4" t="s">
        <v>13</v>
      </c>
      <c r="E124" s="3" t="s">
        <v>371</v>
      </c>
      <c r="F124" s="8"/>
      <c r="G124" s="3" t="s">
        <v>372</v>
      </c>
      <c r="H124" s="8"/>
      <c r="I124" s="6"/>
      <c r="J124" s="192">
        <f>'Unit 1'!$M124</f>
        <v>1</v>
      </c>
      <c r="K124" s="192">
        <f>'Unit 2'!$M124</f>
        <v>1</v>
      </c>
      <c r="L124" s="192">
        <f>'Unit 3'!$M124</f>
        <v>1</v>
      </c>
      <c r="M124" s="192">
        <f>'Unit 4'!$M124</f>
        <v>1</v>
      </c>
      <c r="N124" s="192">
        <f>'Unit 5'!$M124</f>
        <v>1</v>
      </c>
      <c r="O124" s="192">
        <f>'Unit 6'!$M124</f>
        <v>1</v>
      </c>
      <c r="P124" s="192">
        <f>'Unit 7'!$M124</f>
        <v>1</v>
      </c>
      <c r="Q124" s="192">
        <f>'Unit 8'!$M124</f>
        <v>1</v>
      </c>
      <c r="R124" s="192">
        <f>'Unit 9'!$M124</f>
        <v>1</v>
      </c>
      <c r="S124" s="192">
        <f>'Unit 10'!$M124</f>
        <v>1</v>
      </c>
    </row>
    <row r="125" spans="1:19" customFormat="1" x14ac:dyDescent="0.35">
      <c r="A125" s="31"/>
      <c r="B125" s="32"/>
      <c r="C125" s="32">
        <v>6</v>
      </c>
      <c r="D125" s="201" t="s">
        <v>373</v>
      </c>
      <c r="E125" s="201"/>
      <c r="F125" s="34">
        <v>1.25</v>
      </c>
      <c r="G125" s="34"/>
      <c r="H125" s="34">
        <v>1.25</v>
      </c>
      <c r="I125" s="35">
        <f>AVERAGE(J125:S125)</f>
        <v>1.25</v>
      </c>
      <c r="J125" s="35">
        <f>(SUM($J126)/COUNTA(J126))*$H125</f>
        <v>1.25</v>
      </c>
      <c r="K125" s="35">
        <f>(SUM(K126)/COUNTA(K126))*$H125</f>
        <v>1.25</v>
      </c>
      <c r="L125" s="35">
        <f t="shared" ref="L125:S125" si="26">(SUM(L126)/COUNTA(L126))*$H125</f>
        <v>1.25</v>
      </c>
      <c r="M125" s="35">
        <f t="shared" si="26"/>
        <v>1.25</v>
      </c>
      <c r="N125" s="35">
        <f t="shared" si="26"/>
        <v>1.25</v>
      </c>
      <c r="O125" s="35">
        <f t="shared" si="26"/>
        <v>1.25</v>
      </c>
      <c r="P125" s="35">
        <f t="shared" si="26"/>
        <v>1.25</v>
      </c>
      <c r="Q125" s="35">
        <f t="shared" si="26"/>
        <v>1.25</v>
      </c>
      <c r="R125" s="35">
        <f t="shared" si="26"/>
        <v>1.25</v>
      </c>
      <c r="S125" s="35">
        <f t="shared" si="26"/>
        <v>1.25</v>
      </c>
    </row>
    <row r="126" spans="1:19" customFormat="1" ht="43.5" x14ac:dyDescent="0.35">
      <c r="A126" s="37"/>
      <c r="B126" s="38"/>
      <c r="C126" s="38"/>
      <c r="D126" s="4" t="s">
        <v>10</v>
      </c>
      <c r="E126" s="3" t="s">
        <v>106</v>
      </c>
      <c r="F126" s="8"/>
      <c r="G126" s="3" t="s">
        <v>107</v>
      </c>
      <c r="H126" s="40"/>
      <c r="I126" s="6"/>
      <c r="J126" s="192">
        <f>'Unit 1'!$M126</f>
        <v>1</v>
      </c>
      <c r="K126" s="192">
        <f>'Unit 2'!$M126</f>
        <v>1</v>
      </c>
      <c r="L126" s="192">
        <f>'Unit 3'!$M126</f>
        <v>1</v>
      </c>
      <c r="M126" s="192">
        <f>'Unit 4'!$M126</f>
        <v>1</v>
      </c>
      <c r="N126" s="192">
        <f>'Unit 5'!$M126</f>
        <v>1</v>
      </c>
      <c r="O126" s="192">
        <f>'Unit 6'!$M126</f>
        <v>1</v>
      </c>
      <c r="P126" s="192">
        <f>'Unit 7'!$M126</f>
        <v>1</v>
      </c>
      <c r="Q126" s="192">
        <f>'Unit 8'!$M126</f>
        <v>1</v>
      </c>
      <c r="R126" s="192">
        <f>'Unit 9'!$M126</f>
        <v>1</v>
      </c>
      <c r="S126" s="192">
        <f>'Unit 10'!$M126</f>
        <v>1</v>
      </c>
    </row>
    <row r="127" spans="1:19" customFormat="1" x14ac:dyDescent="0.35">
      <c r="A127" s="31"/>
      <c r="B127" s="32"/>
      <c r="C127" s="32">
        <v>7</v>
      </c>
      <c r="D127" s="201" t="s">
        <v>382</v>
      </c>
      <c r="E127" s="201"/>
      <c r="F127" s="34">
        <v>1.5</v>
      </c>
      <c r="G127" s="34"/>
      <c r="H127" s="34"/>
      <c r="I127" s="35"/>
      <c r="J127" s="35"/>
      <c r="K127" s="35"/>
      <c r="L127" s="35"/>
      <c r="M127" s="35"/>
      <c r="N127" s="35"/>
      <c r="O127" s="35"/>
      <c r="P127" s="35"/>
      <c r="Q127" s="35"/>
      <c r="R127" s="35"/>
      <c r="S127" s="35"/>
    </row>
    <row r="128" spans="1:19" customFormat="1" x14ac:dyDescent="0.35">
      <c r="A128" s="46"/>
      <c r="B128" s="47" t="s">
        <v>108</v>
      </c>
      <c r="C128" s="48" t="s">
        <v>109</v>
      </c>
      <c r="D128" s="49"/>
      <c r="E128" s="50"/>
      <c r="F128" s="52">
        <v>6</v>
      </c>
      <c r="G128" s="52"/>
      <c r="H128" s="52"/>
      <c r="I128" s="53"/>
      <c r="J128" s="53">
        <f>SUM(J129,J135,J141,J147,J151)</f>
        <v>4.5</v>
      </c>
      <c r="K128" s="53">
        <f t="shared" ref="K128:S128" si="27">SUM(K129,K135,K141,K147,K151)</f>
        <v>4.5</v>
      </c>
      <c r="L128" s="53">
        <f t="shared" si="27"/>
        <v>4.5</v>
      </c>
      <c r="M128" s="53">
        <f t="shared" si="27"/>
        <v>4.5</v>
      </c>
      <c r="N128" s="53">
        <f t="shared" si="27"/>
        <v>4.5</v>
      </c>
      <c r="O128" s="53">
        <f t="shared" si="27"/>
        <v>4.5</v>
      </c>
      <c r="P128" s="53">
        <f t="shared" si="27"/>
        <v>4.5</v>
      </c>
      <c r="Q128" s="53">
        <f t="shared" si="27"/>
        <v>4.5</v>
      </c>
      <c r="R128" s="53">
        <f t="shared" si="27"/>
        <v>4.5</v>
      </c>
      <c r="S128" s="53">
        <f t="shared" si="27"/>
        <v>4.5</v>
      </c>
    </row>
    <row r="129" spans="1:19" customFormat="1" x14ac:dyDescent="0.35">
      <c r="A129" s="31"/>
      <c r="B129" s="32"/>
      <c r="C129" s="32">
        <v>1</v>
      </c>
      <c r="D129" s="201" t="s">
        <v>110</v>
      </c>
      <c r="E129" s="201"/>
      <c r="F129" s="34">
        <v>0.5</v>
      </c>
      <c r="G129" s="34"/>
      <c r="H129" s="34">
        <v>0.5</v>
      </c>
      <c r="I129" s="35">
        <f>AVERAGE(J129:S129)</f>
        <v>0.5</v>
      </c>
      <c r="J129" s="35">
        <f>(SUM($J130:$J134)/COUNTA(J130:J134))*$H129</f>
        <v>0.5</v>
      </c>
      <c r="K129" s="35">
        <f>(SUM(K130:K134)/COUNTA(K130:K134))*$H129</f>
        <v>0.5</v>
      </c>
      <c r="L129" s="35">
        <f t="shared" ref="L129:S129" si="28">(SUM(L130:L134)/COUNTA(L130:L134))*$H129</f>
        <v>0.5</v>
      </c>
      <c r="M129" s="35">
        <f t="shared" si="28"/>
        <v>0.5</v>
      </c>
      <c r="N129" s="35">
        <f t="shared" si="28"/>
        <v>0.5</v>
      </c>
      <c r="O129" s="35">
        <f t="shared" si="28"/>
        <v>0.5</v>
      </c>
      <c r="P129" s="35">
        <f t="shared" si="28"/>
        <v>0.5</v>
      </c>
      <c r="Q129" s="35">
        <f t="shared" si="28"/>
        <v>0.5</v>
      </c>
      <c r="R129" s="35">
        <f t="shared" si="28"/>
        <v>0.5</v>
      </c>
      <c r="S129" s="35">
        <f t="shared" si="28"/>
        <v>0.5</v>
      </c>
    </row>
    <row r="130" spans="1:19" customFormat="1" ht="29" x14ac:dyDescent="0.35">
      <c r="A130" s="37"/>
      <c r="B130" s="38"/>
      <c r="C130" s="38"/>
      <c r="D130" s="4" t="s">
        <v>8</v>
      </c>
      <c r="E130" s="3" t="s">
        <v>111</v>
      </c>
      <c r="F130" s="8"/>
      <c r="G130" s="3" t="s">
        <v>116</v>
      </c>
      <c r="H130" s="8"/>
      <c r="I130" s="6"/>
      <c r="J130" s="192">
        <f>'Unit 1'!$M130</f>
        <v>1</v>
      </c>
      <c r="K130" s="192">
        <f>'Unit 2'!$M130</f>
        <v>1</v>
      </c>
      <c r="L130" s="192">
        <f>'Unit 3'!$M130</f>
        <v>1</v>
      </c>
      <c r="M130" s="192">
        <f>'Unit 4'!$M130</f>
        <v>1</v>
      </c>
      <c r="N130" s="192">
        <f>'Unit 5'!$M130</f>
        <v>1</v>
      </c>
      <c r="O130" s="192">
        <f>'Unit 6'!$M130</f>
        <v>1</v>
      </c>
      <c r="P130" s="192">
        <f>'Unit 7'!$M130</f>
        <v>1</v>
      </c>
      <c r="Q130" s="192">
        <f>'Unit 8'!$M130</f>
        <v>1</v>
      </c>
      <c r="R130" s="192">
        <f>'Unit 9'!$M130</f>
        <v>1</v>
      </c>
      <c r="S130" s="192">
        <f>'Unit 10'!$M130</f>
        <v>1</v>
      </c>
    </row>
    <row r="131" spans="1:19" customFormat="1" ht="72.5" x14ac:dyDescent="0.35">
      <c r="A131" s="37"/>
      <c r="B131" s="38"/>
      <c r="C131" s="38"/>
      <c r="D131" s="4" t="s">
        <v>9</v>
      </c>
      <c r="E131" s="3" t="s">
        <v>112</v>
      </c>
      <c r="F131" s="8"/>
      <c r="G131" s="3" t="s">
        <v>117</v>
      </c>
      <c r="H131" s="8"/>
      <c r="I131" s="6"/>
      <c r="J131" s="192">
        <f>'Unit 1'!$M131</f>
        <v>1</v>
      </c>
      <c r="K131" s="192">
        <f>'Unit 2'!$M131</f>
        <v>1</v>
      </c>
      <c r="L131" s="192">
        <f>'Unit 3'!$M131</f>
        <v>1</v>
      </c>
      <c r="M131" s="192">
        <f>'Unit 4'!$M131</f>
        <v>1</v>
      </c>
      <c r="N131" s="192">
        <f>'Unit 5'!$M131</f>
        <v>1</v>
      </c>
      <c r="O131" s="192">
        <f>'Unit 6'!$M131</f>
        <v>1</v>
      </c>
      <c r="P131" s="192">
        <f>'Unit 7'!$M131</f>
        <v>1</v>
      </c>
      <c r="Q131" s="192">
        <f>'Unit 8'!$M131</f>
        <v>1</v>
      </c>
      <c r="R131" s="192">
        <f>'Unit 9'!$M131</f>
        <v>1</v>
      </c>
      <c r="S131" s="192">
        <f>'Unit 10'!$M131</f>
        <v>1</v>
      </c>
    </row>
    <row r="132" spans="1:19" customFormat="1" ht="58" x14ac:dyDescent="0.35">
      <c r="A132" s="37"/>
      <c r="B132" s="38"/>
      <c r="C132" s="38"/>
      <c r="D132" s="4" t="s">
        <v>10</v>
      </c>
      <c r="E132" s="3" t="s">
        <v>113</v>
      </c>
      <c r="F132" s="8"/>
      <c r="G132" s="3" t="s">
        <v>118</v>
      </c>
      <c r="H132" s="8"/>
      <c r="I132" s="6"/>
      <c r="J132" s="192">
        <f>'Unit 1'!$M132</f>
        <v>1</v>
      </c>
      <c r="K132" s="192">
        <f>'Unit 2'!$M132</f>
        <v>1</v>
      </c>
      <c r="L132" s="192">
        <f>'Unit 3'!$M132</f>
        <v>1</v>
      </c>
      <c r="M132" s="192">
        <f>'Unit 4'!$M132</f>
        <v>1</v>
      </c>
      <c r="N132" s="192">
        <f>'Unit 5'!$M132</f>
        <v>1</v>
      </c>
      <c r="O132" s="192">
        <f>'Unit 6'!$M132</f>
        <v>1</v>
      </c>
      <c r="P132" s="192">
        <f>'Unit 7'!$M132</f>
        <v>1</v>
      </c>
      <c r="Q132" s="192">
        <f>'Unit 8'!$M132</f>
        <v>1</v>
      </c>
      <c r="R132" s="192">
        <f>'Unit 9'!$M132</f>
        <v>1</v>
      </c>
      <c r="S132" s="192">
        <f>'Unit 10'!$M132</f>
        <v>1</v>
      </c>
    </row>
    <row r="133" spans="1:19" customFormat="1" ht="72.5" x14ac:dyDescent="0.35">
      <c r="A133" s="37"/>
      <c r="B133" s="38"/>
      <c r="C133" s="38"/>
      <c r="D133" s="4" t="s">
        <v>12</v>
      </c>
      <c r="E133" s="3" t="s">
        <v>114</v>
      </c>
      <c r="F133" s="8"/>
      <c r="G133" s="3" t="s">
        <v>119</v>
      </c>
      <c r="H133" s="8"/>
      <c r="I133" s="6"/>
      <c r="J133" s="192">
        <f>'Unit 1'!$M133</f>
        <v>1</v>
      </c>
      <c r="K133" s="192">
        <f>'Unit 2'!$M133</f>
        <v>1</v>
      </c>
      <c r="L133" s="192">
        <f>'Unit 3'!$M133</f>
        <v>1</v>
      </c>
      <c r="M133" s="192">
        <f>'Unit 4'!$M133</f>
        <v>1</v>
      </c>
      <c r="N133" s="192">
        <f>'Unit 5'!$M133</f>
        <v>1</v>
      </c>
      <c r="O133" s="192">
        <f>'Unit 6'!$M133</f>
        <v>1</v>
      </c>
      <c r="P133" s="192">
        <f>'Unit 7'!$M133</f>
        <v>1</v>
      </c>
      <c r="Q133" s="192">
        <f>'Unit 8'!$M133</f>
        <v>1</v>
      </c>
      <c r="R133" s="192">
        <f>'Unit 9'!$M133</f>
        <v>1</v>
      </c>
      <c r="S133" s="192">
        <f>'Unit 10'!$M133</f>
        <v>1</v>
      </c>
    </row>
    <row r="134" spans="1:19" customFormat="1" ht="43.5" x14ac:dyDescent="0.35">
      <c r="A134" s="37"/>
      <c r="B134" s="38"/>
      <c r="C134" s="38"/>
      <c r="D134" s="4" t="s">
        <v>13</v>
      </c>
      <c r="E134" s="3" t="s">
        <v>115</v>
      </c>
      <c r="F134" s="8"/>
      <c r="G134" s="3" t="s">
        <v>120</v>
      </c>
      <c r="H134" s="8"/>
      <c r="I134" s="6"/>
      <c r="J134" s="192">
        <f>'Unit 1'!$M134</f>
        <v>1</v>
      </c>
      <c r="K134" s="192">
        <f>'Unit 2'!$M134</f>
        <v>1</v>
      </c>
      <c r="L134" s="192">
        <f>'Unit 3'!$M134</f>
        <v>1</v>
      </c>
      <c r="M134" s="192">
        <f>'Unit 4'!$M134</f>
        <v>1</v>
      </c>
      <c r="N134" s="192">
        <f>'Unit 5'!$M134</f>
        <v>1</v>
      </c>
      <c r="O134" s="192">
        <f>'Unit 6'!$M134</f>
        <v>1</v>
      </c>
      <c r="P134" s="192">
        <f>'Unit 7'!$M134</f>
        <v>1</v>
      </c>
      <c r="Q134" s="192">
        <f>'Unit 8'!$M134</f>
        <v>1</v>
      </c>
      <c r="R134" s="192">
        <f>'Unit 9'!$M134</f>
        <v>1</v>
      </c>
      <c r="S134" s="192">
        <f>'Unit 10'!$M134</f>
        <v>1</v>
      </c>
    </row>
    <row r="135" spans="1:19" customFormat="1" x14ac:dyDescent="0.35">
      <c r="A135" s="31"/>
      <c r="B135" s="32"/>
      <c r="C135" s="32">
        <v>2</v>
      </c>
      <c r="D135" s="201" t="s">
        <v>121</v>
      </c>
      <c r="E135" s="201"/>
      <c r="F135" s="34">
        <v>0.5</v>
      </c>
      <c r="G135" s="34"/>
      <c r="H135" s="34">
        <v>0.5</v>
      </c>
      <c r="I135" s="35">
        <f>AVERAGE(J135:S135)</f>
        <v>0.5</v>
      </c>
      <c r="J135" s="35">
        <f>(SUM($J136:$J140)/COUNTA(J136:J140))*$H135</f>
        <v>0.5</v>
      </c>
      <c r="K135" s="35">
        <f>(SUM(K136:K140)/COUNTA(K136:K140))*$H135</f>
        <v>0.5</v>
      </c>
      <c r="L135" s="35">
        <f t="shared" ref="L135:S135" si="29">(SUM(L136:L140)/COUNTA(L136:L140))*$H135</f>
        <v>0.5</v>
      </c>
      <c r="M135" s="35">
        <f t="shared" si="29"/>
        <v>0.5</v>
      </c>
      <c r="N135" s="35">
        <f t="shared" si="29"/>
        <v>0.5</v>
      </c>
      <c r="O135" s="35">
        <f t="shared" si="29"/>
        <v>0.5</v>
      </c>
      <c r="P135" s="35">
        <f t="shared" si="29"/>
        <v>0.5</v>
      </c>
      <c r="Q135" s="35">
        <f t="shared" si="29"/>
        <v>0.5</v>
      </c>
      <c r="R135" s="35">
        <f t="shared" si="29"/>
        <v>0.5</v>
      </c>
      <c r="S135" s="35">
        <f t="shared" si="29"/>
        <v>0.5</v>
      </c>
    </row>
    <row r="136" spans="1:19" customFormat="1" ht="116" x14ac:dyDescent="0.35">
      <c r="A136" s="37"/>
      <c r="B136" s="38"/>
      <c r="C136" s="38"/>
      <c r="D136" s="4" t="s">
        <v>8</v>
      </c>
      <c r="E136" s="3" t="s">
        <v>122</v>
      </c>
      <c r="F136" s="8"/>
      <c r="G136" s="3" t="s">
        <v>124</v>
      </c>
      <c r="H136" s="8"/>
      <c r="I136" s="6"/>
      <c r="J136" s="192">
        <f>'Unit 1'!$M136</f>
        <v>1</v>
      </c>
      <c r="K136" s="192">
        <f>'Unit 2'!$M136</f>
        <v>1</v>
      </c>
      <c r="L136" s="192">
        <f>'Unit 3'!$M136</f>
        <v>1</v>
      </c>
      <c r="M136" s="192">
        <f>'Unit 4'!$M136</f>
        <v>1</v>
      </c>
      <c r="N136" s="192">
        <f>'Unit 5'!$M136</f>
        <v>1</v>
      </c>
      <c r="O136" s="192">
        <f>'Unit 6'!$M136</f>
        <v>1</v>
      </c>
      <c r="P136" s="192">
        <f>'Unit 7'!$M136</f>
        <v>1</v>
      </c>
      <c r="Q136" s="192">
        <f>'Unit 8'!$M136</f>
        <v>1</v>
      </c>
      <c r="R136" s="192">
        <f>'Unit 9'!$M136</f>
        <v>1</v>
      </c>
      <c r="S136" s="192">
        <f>'Unit 10'!$M136</f>
        <v>1</v>
      </c>
    </row>
    <row r="137" spans="1:19" customFormat="1" ht="72.5" x14ac:dyDescent="0.35">
      <c r="A137" s="37"/>
      <c r="B137" s="38"/>
      <c r="C137" s="38"/>
      <c r="D137" s="4" t="s">
        <v>9</v>
      </c>
      <c r="E137" s="3" t="s">
        <v>123</v>
      </c>
      <c r="F137" s="8"/>
      <c r="G137" s="3" t="s">
        <v>125</v>
      </c>
      <c r="H137" s="8"/>
      <c r="I137" s="6"/>
      <c r="J137" s="192">
        <f>'Unit 1'!$M137</f>
        <v>1</v>
      </c>
      <c r="K137" s="192">
        <f>'Unit 2'!$M137</f>
        <v>1</v>
      </c>
      <c r="L137" s="192">
        <f>'Unit 3'!$M137</f>
        <v>1</v>
      </c>
      <c r="M137" s="192">
        <f>'Unit 4'!$M137</f>
        <v>1</v>
      </c>
      <c r="N137" s="192">
        <f>'Unit 5'!$M137</f>
        <v>1</v>
      </c>
      <c r="O137" s="192">
        <f>'Unit 6'!$M137</f>
        <v>1</v>
      </c>
      <c r="P137" s="192">
        <f>'Unit 7'!$M137</f>
        <v>1</v>
      </c>
      <c r="Q137" s="192">
        <f>'Unit 8'!$M137</f>
        <v>1</v>
      </c>
      <c r="R137" s="192">
        <f>'Unit 9'!$M137</f>
        <v>1</v>
      </c>
      <c r="S137" s="192">
        <f>'Unit 10'!$M137</f>
        <v>1</v>
      </c>
    </row>
    <row r="138" spans="1:19" customFormat="1" ht="101.5" x14ac:dyDescent="0.35">
      <c r="A138" s="37"/>
      <c r="B138" s="38"/>
      <c r="C138" s="38"/>
      <c r="D138" s="4" t="s">
        <v>10</v>
      </c>
      <c r="E138" s="3" t="s">
        <v>146</v>
      </c>
      <c r="F138" s="8"/>
      <c r="G138" s="3" t="s">
        <v>126</v>
      </c>
      <c r="H138" s="8"/>
      <c r="I138" s="6"/>
      <c r="J138" s="192">
        <f>'Unit 1'!$M138</f>
        <v>1</v>
      </c>
      <c r="K138" s="192">
        <f>'Unit 2'!$M138</f>
        <v>1</v>
      </c>
      <c r="L138" s="192">
        <f>'Unit 3'!$M138</f>
        <v>1</v>
      </c>
      <c r="M138" s="192">
        <f>'Unit 4'!$M138</f>
        <v>1</v>
      </c>
      <c r="N138" s="192">
        <f>'Unit 5'!$M138</f>
        <v>1</v>
      </c>
      <c r="O138" s="192">
        <f>'Unit 6'!$M138</f>
        <v>1</v>
      </c>
      <c r="P138" s="192">
        <f>'Unit 7'!$M138</f>
        <v>1</v>
      </c>
      <c r="Q138" s="192">
        <f>'Unit 8'!$M138</f>
        <v>1</v>
      </c>
      <c r="R138" s="192">
        <f>'Unit 9'!$M138</f>
        <v>1</v>
      </c>
      <c r="S138" s="192">
        <f>'Unit 10'!$M138</f>
        <v>1</v>
      </c>
    </row>
    <row r="139" spans="1:19" customFormat="1" ht="72.5" x14ac:dyDescent="0.35">
      <c r="A139" s="37"/>
      <c r="B139" s="38"/>
      <c r="C139" s="38"/>
      <c r="D139" s="4" t="s">
        <v>12</v>
      </c>
      <c r="E139" s="3" t="s">
        <v>394</v>
      </c>
      <c r="F139" s="8"/>
      <c r="G139" s="3" t="s">
        <v>395</v>
      </c>
      <c r="H139" s="8"/>
      <c r="I139" s="6"/>
      <c r="J139" s="192">
        <f>'Unit 1'!$M139</f>
        <v>1</v>
      </c>
      <c r="K139" s="192">
        <f>'Unit 2'!$M139</f>
        <v>1</v>
      </c>
      <c r="L139" s="192">
        <f>'Unit 3'!$M139</f>
        <v>1</v>
      </c>
      <c r="M139" s="192">
        <f>'Unit 4'!$M139</f>
        <v>1</v>
      </c>
      <c r="N139" s="192">
        <f>'Unit 5'!$M139</f>
        <v>1</v>
      </c>
      <c r="O139" s="192">
        <f>'Unit 6'!$M139</f>
        <v>1</v>
      </c>
      <c r="P139" s="192">
        <f>'Unit 7'!$M139</f>
        <v>1</v>
      </c>
      <c r="Q139" s="192">
        <f>'Unit 8'!$M139</f>
        <v>1</v>
      </c>
      <c r="R139" s="192">
        <f>'Unit 9'!$M139</f>
        <v>1</v>
      </c>
      <c r="S139" s="192">
        <f>'Unit 10'!$M139</f>
        <v>1</v>
      </c>
    </row>
    <row r="140" spans="1:19" customFormat="1" ht="29" x14ac:dyDescent="0.35">
      <c r="A140" s="37"/>
      <c r="B140" s="38"/>
      <c r="C140" s="38"/>
      <c r="D140" s="4" t="s">
        <v>13</v>
      </c>
      <c r="E140" s="3" t="s">
        <v>127</v>
      </c>
      <c r="F140" s="8"/>
      <c r="G140" s="3" t="s">
        <v>128</v>
      </c>
      <c r="H140" s="8"/>
      <c r="I140" s="6"/>
      <c r="J140" s="192">
        <f>'Unit 1'!$M140</f>
        <v>1</v>
      </c>
      <c r="K140" s="192">
        <f>'Unit 2'!$M140</f>
        <v>1</v>
      </c>
      <c r="L140" s="192">
        <f>'Unit 3'!$M140</f>
        <v>1</v>
      </c>
      <c r="M140" s="192">
        <f>'Unit 4'!$M140</f>
        <v>1</v>
      </c>
      <c r="N140" s="192">
        <f>'Unit 5'!$M140</f>
        <v>1</v>
      </c>
      <c r="O140" s="192">
        <f>'Unit 6'!$M140</f>
        <v>1</v>
      </c>
      <c r="P140" s="192">
        <f>'Unit 7'!$M140</f>
        <v>1</v>
      </c>
      <c r="Q140" s="192">
        <f>'Unit 8'!$M140</f>
        <v>1</v>
      </c>
      <c r="R140" s="192">
        <f>'Unit 9'!$M140</f>
        <v>1</v>
      </c>
      <c r="S140" s="192">
        <f>'Unit 10'!$M140</f>
        <v>1</v>
      </c>
    </row>
    <row r="141" spans="1:19" customFormat="1" x14ac:dyDescent="0.35">
      <c r="A141" s="31"/>
      <c r="B141" s="32"/>
      <c r="C141" s="32">
        <v>3</v>
      </c>
      <c r="D141" s="201" t="s">
        <v>129</v>
      </c>
      <c r="E141" s="201"/>
      <c r="F141" s="34">
        <v>0</v>
      </c>
      <c r="G141" s="34"/>
      <c r="H141" s="34">
        <v>1.5</v>
      </c>
      <c r="I141" s="35">
        <f>AVERAGE(J141:S141)</f>
        <v>1.5</v>
      </c>
      <c r="J141" s="35">
        <f>(SUM($J142:$J146)/COUNTA(J142:J146))*$H141</f>
        <v>1.5</v>
      </c>
      <c r="K141" s="35">
        <f>(SUM(K142:K146)/COUNTA(K142:K146))*$H141</f>
        <v>1.5</v>
      </c>
      <c r="L141" s="35">
        <f t="shared" ref="L141:S141" si="30">(SUM(L142:L146)/COUNTA(L142:L146))*$H141</f>
        <v>1.5</v>
      </c>
      <c r="M141" s="35">
        <f t="shared" si="30"/>
        <v>1.5</v>
      </c>
      <c r="N141" s="35">
        <f t="shared" si="30"/>
        <v>1.5</v>
      </c>
      <c r="O141" s="35">
        <f t="shared" si="30"/>
        <v>1.5</v>
      </c>
      <c r="P141" s="35">
        <f t="shared" si="30"/>
        <v>1.5</v>
      </c>
      <c r="Q141" s="35">
        <f t="shared" si="30"/>
        <v>1.5</v>
      </c>
      <c r="R141" s="35">
        <f t="shared" si="30"/>
        <v>1.5</v>
      </c>
      <c r="S141" s="35">
        <f t="shared" si="30"/>
        <v>1.5</v>
      </c>
    </row>
    <row r="142" spans="1:19" customFormat="1" x14ac:dyDescent="0.35">
      <c r="A142" s="37"/>
      <c r="B142" s="38"/>
      <c r="C142" s="38"/>
      <c r="D142" s="4" t="s">
        <v>8</v>
      </c>
      <c r="E142" s="3" t="s">
        <v>396</v>
      </c>
      <c r="F142" s="8"/>
      <c r="G142" s="3" t="s">
        <v>130</v>
      </c>
      <c r="H142" s="8"/>
      <c r="I142" s="6"/>
      <c r="J142" s="192">
        <f>'Unit 1'!$M142</f>
        <v>1</v>
      </c>
      <c r="K142" s="192">
        <f>'Unit 2'!$M142</f>
        <v>1</v>
      </c>
      <c r="L142" s="192">
        <f>'Unit 3'!$M142</f>
        <v>1</v>
      </c>
      <c r="M142" s="192">
        <f>'Unit 4'!$M142</f>
        <v>1</v>
      </c>
      <c r="N142" s="192">
        <f>'Unit 5'!$M142</f>
        <v>1</v>
      </c>
      <c r="O142" s="192">
        <f>'Unit 6'!$M142</f>
        <v>1</v>
      </c>
      <c r="P142" s="192">
        <f>'Unit 7'!$M142</f>
        <v>1</v>
      </c>
      <c r="Q142" s="192">
        <f>'Unit 8'!$M142</f>
        <v>1</v>
      </c>
      <c r="R142" s="192">
        <f>'Unit 9'!$M142</f>
        <v>1</v>
      </c>
      <c r="S142" s="192">
        <f>'Unit 10'!$M142</f>
        <v>1</v>
      </c>
    </row>
    <row r="143" spans="1:19" customFormat="1" ht="43.5" x14ac:dyDescent="0.35">
      <c r="A143" s="37"/>
      <c r="B143" s="38"/>
      <c r="C143" s="38"/>
      <c r="D143" s="4" t="s">
        <v>9</v>
      </c>
      <c r="E143" s="3" t="s">
        <v>397</v>
      </c>
      <c r="F143" s="8"/>
      <c r="G143" s="3" t="s">
        <v>398</v>
      </c>
      <c r="H143" s="8"/>
      <c r="I143" s="6"/>
      <c r="J143" s="192">
        <f>'Unit 1'!$M143</f>
        <v>1</v>
      </c>
      <c r="K143" s="192">
        <f>'Unit 2'!$M143</f>
        <v>1</v>
      </c>
      <c r="L143" s="192">
        <f>'Unit 3'!$M143</f>
        <v>1</v>
      </c>
      <c r="M143" s="192">
        <f>'Unit 4'!$M143</f>
        <v>1</v>
      </c>
      <c r="N143" s="192">
        <f>'Unit 5'!$M143</f>
        <v>1</v>
      </c>
      <c r="O143" s="192">
        <f>'Unit 6'!$M143</f>
        <v>1</v>
      </c>
      <c r="P143" s="192">
        <f>'Unit 7'!$M143</f>
        <v>1</v>
      </c>
      <c r="Q143" s="192">
        <f>'Unit 8'!$M143</f>
        <v>1</v>
      </c>
      <c r="R143" s="192">
        <f>'Unit 9'!$M143</f>
        <v>1</v>
      </c>
      <c r="S143" s="192">
        <f>'Unit 10'!$M143</f>
        <v>1</v>
      </c>
    </row>
    <row r="144" spans="1:19" customFormat="1" ht="29" x14ac:dyDescent="0.35">
      <c r="A144" s="37"/>
      <c r="B144" s="38"/>
      <c r="C144" s="38"/>
      <c r="D144" s="4" t="s">
        <v>10</v>
      </c>
      <c r="E144" s="3" t="s">
        <v>399</v>
      </c>
      <c r="F144" s="8"/>
      <c r="G144" s="3" t="s">
        <v>400</v>
      </c>
      <c r="H144" s="8"/>
      <c r="I144" s="6"/>
      <c r="J144" s="192">
        <f>'Unit 1'!$M144</f>
        <v>1</v>
      </c>
      <c r="K144" s="192">
        <f>'Unit 2'!$M144</f>
        <v>1</v>
      </c>
      <c r="L144" s="192">
        <f>'Unit 3'!$M144</f>
        <v>1</v>
      </c>
      <c r="M144" s="192">
        <f>'Unit 4'!$M144</f>
        <v>1</v>
      </c>
      <c r="N144" s="192">
        <f>'Unit 5'!$M144</f>
        <v>1</v>
      </c>
      <c r="O144" s="192">
        <f>'Unit 6'!$M144</f>
        <v>1</v>
      </c>
      <c r="P144" s="192">
        <f>'Unit 7'!$M144</f>
        <v>1</v>
      </c>
      <c r="Q144" s="192">
        <f>'Unit 8'!$M144</f>
        <v>1</v>
      </c>
      <c r="R144" s="192">
        <f>'Unit 9'!$M144</f>
        <v>1</v>
      </c>
      <c r="S144" s="192">
        <f>'Unit 10'!$M144</f>
        <v>1</v>
      </c>
    </row>
    <row r="145" spans="1:19" customFormat="1" ht="116" x14ac:dyDescent="0.35">
      <c r="A145" s="37"/>
      <c r="B145" s="38"/>
      <c r="C145" s="38"/>
      <c r="D145" s="4" t="s">
        <v>12</v>
      </c>
      <c r="E145" s="3" t="s">
        <v>131</v>
      </c>
      <c r="F145" s="8"/>
      <c r="G145" s="3" t="s">
        <v>132</v>
      </c>
      <c r="H145" s="8"/>
      <c r="I145" s="6"/>
      <c r="J145" s="192">
        <f>'Unit 1'!$M145</f>
        <v>1</v>
      </c>
      <c r="K145" s="192">
        <f>'Unit 2'!$M145</f>
        <v>1</v>
      </c>
      <c r="L145" s="192">
        <f>'Unit 3'!$M145</f>
        <v>1</v>
      </c>
      <c r="M145" s="192">
        <f>'Unit 4'!$M145</f>
        <v>1</v>
      </c>
      <c r="N145" s="192">
        <f>'Unit 5'!$M145</f>
        <v>1</v>
      </c>
      <c r="O145" s="192">
        <f>'Unit 6'!$M145</f>
        <v>1</v>
      </c>
      <c r="P145" s="192">
        <f>'Unit 7'!$M145</f>
        <v>1</v>
      </c>
      <c r="Q145" s="192">
        <f>'Unit 8'!$M145</f>
        <v>1</v>
      </c>
      <c r="R145" s="192">
        <f>'Unit 9'!$M145</f>
        <v>1</v>
      </c>
      <c r="S145" s="192">
        <f>'Unit 10'!$M145</f>
        <v>1</v>
      </c>
    </row>
    <row r="146" spans="1:19" customFormat="1" ht="43.5" x14ac:dyDescent="0.35">
      <c r="A146" s="37"/>
      <c r="B146" s="38"/>
      <c r="C146" s="38"/>
      <c r="D146" s="4" t="s">
        <v>13</v>
      </c>
      <c r="E146" s="3" t="s">
        <v>133</v>
      </c>
      <c r="F146" s="8"/>
      <c r="G146" s="3" t="s">
        <v>134</v>
      </c>
      <c r="H146" s="8"/>
      <c r="I146" s="6"/>
      <c r="J146" s="192">
        <f>'Unit 1'!$M146</f>
        <v>1</v>
      </c>
      <c r="K146" s="192">
        <f>'Unit 2'!$M146</f>
        <v>1</v>
      </c>
      <c r="L146" s="192">
        <f>'Unit 3'!$M146</f>
        <v>1</v>
      </c>
      <c r="M146" s="192">
        <f>'Unit 4'!$M146</f>
        <v>1</v>
      </c>
      <c r="N146" s="192">
        <f>'Unit 5'!$M146</f>
        <v>1</v>
      </c>
      <c r="O146" s="192">
        <f>'Unit 6'!$M146</f>
        <v>1</v>
      </c>
      <c r="P146" s="192">
        <f>'Unit 7'!$M146</f>
        <v>1</v>
      </c>
      <c r="Q146" s="192">
        <f>'Unit 8'!$M146</f>
        <v>1</v>
      </c>
      <c r="R146" s="192">
        <f>'Unit 9'!$M146</f>
        <v>1</v>
      </c>
      <c r="S146" s="192">
        <f>'Unit 10'!$M146</f>
        <v>1</v>
      </c>
    </row>
    <row r="147" spans="1:19" customFormat="1" x14ac:dyDescent="0.35">
      <c r="A147" s="31"/>
      <c r="B147" s="32"/>
      <c r="C147" s="32">
        <v>4</v>
      </c>
      <c r="D147" s="201" t="s">
        <v>135</v>
      </c>
      <c r="E147" s="201"/>
      <c r="F147" s="34">
        <v>0</v>
      </c>
      <c r="G147" s="34"/>
      <c r="H147" s="34">
        <v>1.5</v>
      </c>
      <c r="I147" s="35">
        <f>AVERAGE(J147:S147)</f>
        <v>1.5</v>
      </c>
      <c r="J147" s="35">
        <f>(SUM($J148:$J150)/COUNTA(J148:J150))*$H147</f>
        <v>1.5</v>
      </c>
      <c r="K147" s="35">
        <f>(SUM(K148:K150)/COUNTA(K148:K150))*$H147</f>
        <v>1.5</v>
      </c>
      <c r="L147" s="35">
        <f t="shared" ref="L147:S147" si="31">(SUM(L148:L150)/COUNTA(L148:L150))*$H147</f>
        <v>1.5</v>
      </c>
      <c r="M147" s="35">
        <f t="shared" si="31"/>
        <v>1.5</v>
      </c>
      <c r="N147" s="35">
        <f t="shared" si="31"/>
        <v>1.5</v>
      </c>
      <c r="O147" s="35">
        <f t="shared" si="31"/>
        <v>1.5</v>
      </c>
      <c r="P147" s="35">
        <f t="shared" si="31"/>
        <v>1.5</v>
      </c>
      <c r="Q147" s="35">
        <f t="shared" si="31"/>
        <v>1.5</v>
      </c>
      <c r="R147" s="35">
        <f t="shared" si="31"/>
        <v>1.5</v>
      </c>
      <c r="S147" s="35">
        <f t="shared" si="31"/>
        <v>1.5</v>
      </c>
    </row>
    <row r="148" spans="1:19" customFormat="1" ht="43.5" x14ac:dyDescent="0.35">
      <c r="A148" s="37"/>
      <c r="B148" s="38"/>
      <c r="C148" s="38"/>
      <c r="D148" s="4" t="s">
        <v>8</v>
      </c>
      <c r="E148" s="3" t="s">
        <v>401</v>
      </c>
      <c r="F148" s="8"/>
      <c r="G148" s="3" t="s">
        <v>136</v>
      </c>
      <c r="H148" s="8"/>
      <c r="I148" s="6"/>
      <c r="J148" s="192">
        <f>'Unit 1'!$M148</f>
        <v>1</v>
      </c>
      <c r="K148" s="192">
        <f>'Unit 2'!$M148</f>
        <v>1</v>
      </c>
      <c r="L148" s="192">
        <f>'Unit 3'!$M148</f>
        <v>1</v>
      </c>
      <c r="M148" s="192">
        <f>'Unit 4'!$M148</f>
        <v>1</v>
      </c>
      <c r="N148" s="192">
        <f>'Unit 5'!$M148</f>
        <v>1</v>
      </c>
      <c r="O148" s="192">
        <f>'Unit 6'!$M148</f>
        <v>1</v>
      </c>
      <c r="P148" s="192">
        <f>'Unit 7'!$M148</f>
        <v>1</v>
      </c>
      <c r="Q148" s="192">
        <f>'Unit 8'!$M148</f>
        <v>1</v>
      </c>
      <c r="R148" s="192">
        <f>'Unit 9'!$M148</f>
        <v>1</v>
      </c>
      <c r="S148" s="192">
        <f>'Unit 10'!$M148</f>
        <v>1</v>
      </c>
    </row>
    <row r="149" spans="1:19" customFormat="1" ht="29" x14ac:dyDescent="0.35">
      <c r="A149" s="37"/>
      <c r="B149" s="38"/>
      <c r="C149" s="38"/>
      <c r="D149" s="4" t="s">
        <v>9</v>
      </c>
      <c r="E149" s="3" t="s">
        <v>137</v>
      </c>
      <c r="F149" s="8"/>
      <c r="G149" s="3" t="s">
        <v>138</v>
      </c>
      <c r="H149" s="8"/>
      <c r="I149" s="6"/>
      <c r="J149" s="192">
        <f>'Unit 1'!$M149</f>
        <v>1</v>
      </c>
      <c r="K149" s="192">
        <f>'Unit 2'!$M149</f>
        <v>1</v>
      </c>
      <c r="L149" s="192">
        <f>'Unit 3'!$M149</f>
        <v>1</v>
      </c>
      <c r="M149" s="192">
        <f>'Unit 4'!$M149</f>
        <v>1</v>
      </c>
      <c r="N149" s="192">
        <f>'Unit 5'!$M149</f>
        <v>1</v>
      </c>
      <c r="O149" s="192">
        <f>'Unit 6'!$M149</f>
        <v>1</v>
      </c>
      <c r="P149" s="192">
        <f>'Unit 7'!$M149</f>
        <v>1</v>
      </c>
      <c r="Q149" s="192">
        <f>'Unit 8'!$M149</f>
        <v>1</v>
      </c>
      <c r="R149" s="192">
        <f>'Unit 9'!$M149</f>
        <v>1</v>
      </c>
      <c r="S149" s="192">
        <f>'Unit 10'!$M149</f>
        <v>1</v>
      </c>
    </row>
    <row r="150" spans="1:19" customFormat="1" ht="58" x14ac:dyDescent="0.35">
      <c r="A150" s="37"/>
      <c r="B150" s="38"/>
      <c r="C150" s="38"/>
      <c r="D150" s="4" t="s">
        <v>10</v>
      </c>
      <c r="E150" s="3" t="s">
        <v>402</v>
      </c>
      <c r="F150" s="8"/>
      <c r="G150" s="3" t="s">
        <v>139</v>
      </c>
      <c r="H150" s="8"/>
      <c r="I150" s="6"/>
      <c r="J150" s="192">
        <f>'Unit 1'!$M150</f>
        <v>1</v>
      </c>
      <c r="K150" s="192">
        <f>'Unit 2'!$M150</f>
        <v>1</v>
      </c>
      <c r="L150" s="192">
        <f>'Unit 3'!$M150</f>
        <v>1</v>
      </c>
      <c r="M150" s="192">
        <f>'Unit 4'!$M150</f>
        <v>1</v>
      </c>
      <c r="N150" s="192">
        <f>'Unit 5'!$M150</f>
        <v>1</v>
      </c>
      <c r="O150" s="192">
        <f>'Unit 6'!$M150</f>
        <v>1</v>
      </c>
      <c r="P150" s="192">
        <f>'Unit 7'!$M150</f>
        <v>1</v>
      </c>
      <c r="Q150" s="192">
        <f>'Unit 8'!$M150</f>
        <v>1</v>
      </c>
      <c r="R150" s="192">
        <f>'Unit 9'!$M150</f>
        <v>1</v>
      </c>
      <c r="S150" s="192">
        <f>'Unit 10'!$M150</f>
        <v>1</v>
      </c>
    </row>
    <row r="151" spans="1:19" customFormat="1" x14ac:dyDescent="0.35">
      <c r="A151" s="31"/>
      <c r="B151" s="32"/>
      <c r="C151" s="32">
        <v>5</v>
      </c>
      <c r="D151" s="201" t="s">
        <v>140</v>
      </c>
      <c r="E151" s="201"/>
      <c r="F151" s="34">
        <v>0.5</v>
      </c>
      <c r="G151" s="34"/>
      <c r="H151" s="34">
        <v>0.5</v>
      </c>
      <c r="I151" s="35">
        <f>AVERAGE(J151:S151)</f>
        <v>0.5</v>
      </c>
      <c r="J151" s="35">
        <f>(SUM($J152:$J154)/COUNTA(J152:J154))*$H151</f>
        <v>0.5</v>
      </c>
      <c r="K151" s="35">
        <f>(SUM(K152:K154)/COUNTA(K152:K154))*$H151</f>
        <v>0.5</v>
      </c>
      <c r="L151" s="35">
        <f t="shared" ref="L151:S151" si="32">(SUM(L152:L154)/COUNTA(L152:L154))*$H151</f>
        <v>0.5</v>
      </c>
      <c r="M151" s="35">
        <f t="shared" si="32"/>
        <v>0.5</v>
      </c>
      <c r="N151" s="35">
        <f t="shared" si="32"/>
        <v>0.5</v>
      </c>
      <c r="O151" s="35">
        <f t="shared" si="32"/>
        <v>0.5</v>
      </c>
      <c r="P151" s="35">
        <f t="shared" si="32"/>
        <v>0.5</v>
      </c>
      <c r="Q151" s="35">
        <f t="shared" si="32"/>
        <v>0.5</v>
      </c>
      <c r="R151" s="35">
        <f t="shared" si="32"/>
        <v>0.5</v>
      </c>
      <c r="S151" s="35">
        <f t="shared" si="32"/>
        <v>0.5</v>
      </c>
    </row>
    <row r="152" spans="1:19" customFormat="1" ht="29" x14ac:dyDescent="0.35">
      <c r="A152" s="37"/>
      <c r="B152" s="38"/>
      <c r="C152" s="38"/>
      <c r="D152" s="4" t="s">
        <v>8</v>
      </c>
      <c r="E152" s="3" t="s">
        <v>403</v>
      </c>
      <c r="F152" s="8"/>
      <c r="G152" s="3" t="s">
        <v>404</v>
      </c>
      <c r="H152" s="8"/>
      <c r="I152" s="6"/>
      <c r="J152" s="192">
        <f>'Unit 1'!$M152</f>
        <v>1</v>
      </c>
      <c r="K152" s="192">
        <f>'Unit 2'!$M152</f>
        <v>1</v>
      </c>
      <c r="L152" s="192">
        <f>'Unit 3'!$M152</f>
        <v>1</v>
      </c>
      <c r="M152" s="192">
        <f>'Unit 4'!$M152</f>
        <v>1</v>
      </c>
      <c r="N152" s="192">
        <f>'Unit 5'!$M152</f>
        <v>1</v>
      </c>
      <c r="O152" s="192">
        <f>'Unit 6'!$M152</f>
        <v>1</v>
      </c>
      <c r="P152" s="192">
        <f>'Unit 7'!$M152</f>
        <v>1</v>
      </c>
      <c r="Q152" s="192">
        <f>'Unit 8'!$M152</f>
        <v>1</v>
      </c>
      <c r="R152" s="192">
        <f>'Unit 9'!$M152</f>
        <v>1</v>
      </c>
      <c r="S152" s="192">
        <f>'Unit 10'!$M152</f>
        <v>1</v>
      </c>
    </row>
    <row r="153" spans="1:19" customFormat="1" ht="72.5" x14ac:dyDescent="0.35">
      <c r="A153" s="37"/>
      <c r="B153" s="38"/>
      <c r="C153" s="38"/>
      <c r="D153" s="4" t="s">
        <v>9</v>
      </c>
      <c r="E153" s="3" t="s">
        <v>405</v>
      </c>
      <c r="F153" s="8"/>
      <c r="G153" s="3" t="s">
        <v>406</v>
      </c>
      <c r="H153" s="8"/>
      <c r="I153" s="6"/>
      <c r="J153" s="192">
        <f>'Unit 1'!$M153</f>
        <v>1</v>
      </c>
      <c r="K153" s="192">
        <f>'Unit 2'!$M153</f>
        <v>1</v>
      </c>
      <c r="L153" s="192">
        <f>'Unit 3'!$M153</f>
        <v>1</v>
      </c>
      <c r="M153" s="192">
        <f>'Unit 4'!$M153</f>
        <v>1</v>
      </c>
      <c r="N153" s="192">
        <f>'Unit 5'!$M153</f>
        <v>1</v>
      </c>
      <c r="O153" s="192">
        <f>'Unit 6'!$M153</f>
        <v>1</v>
      </c>
      <c r="P153" s="192">
        <f>'Unit 7'!$M153</f>
        <v>1</v>
      </c>
      <c r="Q153" s="192">
        <f>'Unit 8'!$M153</f>
        <v>1</v>
      </c>
      <c r="R153" s="192">
        <f>'Unit 9'!$M153</f>
        <v>1</v>
      </c>
      <c r="S153" s="192">
        <f>'Unit 10'!$M153</f>
        <v>1</v>
      </c>
    </row>
    <row r="154" spans="1:19" customFormat="1" ht="43.5" x14ac:dyDescent="0.35">
      <c r="A154" s="37"/>
      <c r="B154" s="38"/>
      <c r="C154" s="38"/>
      <c r="D154" s="4" t="s">
        <v>10</v>
      </c>
      <c r="E154" s="3" t="s">
        <v>407</v>
      </c>
      <c r="F154" s="8"/>
      <c r="G154" s="3" t="s">
        <v>408</v>
      </c>
      <c r="H154" s="8"/>
      <c r="I154" s="6"/>
      <c r="J154" s="192">
        <f>'Unit 1'!$M154</f>
        <v>1</v>
      </c>
      <c r="K154" s="192">
        <f>'Unit 2'!$M154</f>
        <v>1</v>
      </c>
      <c r="L154" s="192">
        <f>'Unit 3'!$M154</f>
        <v>1</v>
      </c>
      <c r="M154" s="192">
        <f>'Unit 4'!$M154</f>
        <v>1</v>
      </c>
      <c r="N154" s="192">
        <f>'Unit 5'!$M154</f>
        <v>1</v>
      </c>
      <c r="O154" s="192">
        <f>'Unit 6'!$M154</f>
        <v>1</v>
      </c>
      <c r="P154" s="192">
        <f>'Unit 7'!$M154</f>
        <v>1</v>
      </c>
      <c r="Q154" s="192">
        <f>'Unit 8'!$M154</f>
        <v>1</v>
      </c>
      <c r="R154" s="192">
        <f>'Unit 9'!$M154</f>
        <v>1</v>
      </c>
      <c r="S154" s="192">
        <f>'Unit 10'!$M154</f>
        <v>1</v>
      </c>
    </row>
    <row r="155" spans="1:19" x14ac:dyDescent="0.35">
      <c r="A155" s="204" t="s">
        <v>141</v>
      </c>
      <c r="B155" s="204"/>
      <c r="C155" s="204"/>
      <c r="D155" s="204"/>
      <c r="E155" s="204"/>
      <c r="F155" s="83"/>
      <c r="G155" s="84"/>
      <c r="H155" s="83" t="s">
        <v>471</v>
      </c>
      <c r="I155" s="83"/>
      <c r="J155" s="84"/>
      <c r="K155" s="84"/>
      <c r="L155" s="84"/>
      <c r="M155" s="84"/>
      <c r="N155" s="84"/>
      <c r="O155" s="84"/>
      <c r="P155" s="84"/>
      <c r="Q155" s="84"/>
      <c r="R155" s="84"/>
      <c r="S155" s="84"/>
    </row>
  </sheetData>
  <autoFilter ref="A7:S155" xr:uid="{DB997BB5-365A-4B6C-AF4E-829826D67DFB}"/>
  <mergeCells count="39">
    <mergeCell ref="D151:E151"/>
    <mergeCell ref="A155:E155"/>
    <mergeCell ref="D125:E125"/>
    <mergeCell ref="D127:E127"/>
    <mergeCell ref="D129:E129"/>
    <mergeCell ref="D135:E135"/>
    <mergeCell ref="D141:E141"/>
    <mergeCell ref="D147:E147"/>
    <mergeCell ref="G96:G101"/>
    <mergeCell ref="D102:E102"/>
    <mergeCell ref="D109:E109"/>
    <mergeCell ref="G112:G115"/>
    <mergeCell ref="D118:E118"/>
    <mergeCell ref="D120:E120"/>
    <mergeCell ref="D67:E67"/>
    <mergeCell ref="D70:E70"/>
    <mergeCell ref="D73:E73"/>
    <mergeCell ref="D80:E80"/>
    <mergeCell ref="D85:E85"/>
    <mergeCell ref="G90:G95"/>
    <mergeCell ref="D47:E47"/>
    <mergeCell ref="D52:E52"/>
    <mergeCell ref="D53:E53"/>
    <mergeCell ref="D56:E56"/>
    <mergeCell ref="D57:E57"/>
    <mergeCell ref="D64:E64"/>
    <mergeCell ref="J2:M2"/>
    <mergeCell ref="A4:E4"/>
    <mergeCell ref="B6:E6"/>
    <mergeCell ref="D45:E45"/>
    <mergeCell ref="D8:E8"/>
    <mergeCell ref="D12:E12"/>
    <mergeCell ref="D16:E16"/>
    <mergeCell ref="D21:E21"/>
    <mergeCell ref="D25:E25"/>
    <mergeCell ref="D28:E28"/>
    <mergeCell ref="D35:E35"/>
    <mergeCell ref="D39:E39"/>
    <mergeCell ref="D42:E42"/>
  </mergeCells>
  <conditionalFormatting sqref="E32">
    <cfRule type="containsText" dxfId="10" priority="1" operator="containsText" text="Dihapus">
      <formula>NOT(ISERROR(SEARCH("Dihapus",E32)))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509ED-180A-4962-9A5C-F1DEFD2BC133}">
  <sheetPr>
    <tabColor rgb="FF92D050"/>
  </sheetPr>
  <dimension ref="A1:P155"/>
  <sheetViews>
    <sheetView tabSelected="1" topLeftCell="A76" zoomScale="85" zoomScaleNormal="85" workbookViewId="0">
      <selection activeCell="E79" sqref="E79"/>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1.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9.5" customHeight="1"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81.5" customHeight="1" x14ac:dyDescent="0.35">
      <c r="A19" s="37"/>
      <c r="B19" s="38"/>
      <c r="C19" s="38"/>
      <c r="D19" s="4" t="s">
        <v>185</v>
      </c>
      <c r="E19" s="3" t="s">
        <v>186</v>
      </c>
      <c r="F19" s="6" t="s">
        <v>150</v>
      </c>
      <c r="G19" s="7"/>
      <c r="H19" s="8"/>
      <c r="I19" s="198" t="s">
        <v>187</v>
      </c>
      <c r="J19" s="8"/>
      <c r="K19" s="153" t="s">
        <v>161</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41.75" customHeight="1"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55.25" customHeight="1"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114" customHeight="1"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132" customHeight="1"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473</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198" t="s">
        <v>231</v>
      </c>
      <c r="F49" s="6" t="s">
        <v>150</v>
      </c>
      <c r="G49" s="7"/>
      <c r="H49" s="8"/>
      <c r="I49" s="198"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67" customHeight="1" x14ac:dyDescent="0.35">
      <c r="A51" s="37"/>
      <c r="B51" s="38"/>
      <c r="C51" s="38"/>
      <c r="D51" s="4" t="s">
        <v>185</v>
      </c>
      <c r="E51" s="198" t="s">
        <v>444</v>
      </c>
      <c r="F51" s="6"/>
      <c r="G51" s="7"/>
      <c r="H51" s="8"/>
      <c r="I51" s="198"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198"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198"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198" t="s">
        <v>277</v>
      </c>
      <c r="J61" s="40"/>
      <c r="K61" s="6" t="s">
        <v>190</v>
      </c>
      <c r="L61" s="39" t="s">
        <v>437</v>
      </c>
      <c r="M61" s="6">
        <f t="shared" si="4"/>
        <v>1</v>
      </c>
      <c r="N61" s="40"/>
      <c r="P61" s="45"/>
    </row>
    <row r="62" spans="1:16" customFormat="1" ht="55.5" customHeight="1" x14ac:dyDescent="0.35">
      <c r="A62" s="37"/>
      <c r="B62" s="38"/>
      <c r="C62" s="38"/>
      <c r="D62" s="4" t="s">
        <v>13</v>
      </c>
      <c r="E62" s="3" t="s">
        <v>278</v>
      </c>
      <c r="F62" s="6" t="s">
        <v>150</v>
      </c>
      <c r="G62" s="7"/>
      <c r="H62" s="8"/>
      <c r="I62" s="198" t="s">
        <v>279</v>
      </c>
      <c r="J62" s="40"/>
      <c r="K62" s="6" t="s">
        <v>161</v>
      </c>
      <c r="L62" s="39" t="s">
        <v>437</v>
      </c>
      <c r="M62" s="6">
        <f t="shared" si="4"/>
        <v>1</v>
      </c>
      <c r="N62" s="40"/>
      <c r="P62" s="39"/>
    </row>
    <row r="63" spans="1:16" customFormat="1" ht="134.25" customHeight="1"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198" t="s">
        <v>309</v>
      </c>
      <c r="F76" s="6" t="s">
        <v>150</v>
      </c>
      <c r="G76" s="7"/>
      <c r="H76" s="8"/>
      <c r="I76" s="198"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198" t="s">
        <v>474</v>
      </c>
      <c r="F79" s="6"/>
      <c r="G79" s="7"/>
      <c r="H79" s="8"/>
      <c r="I79" s="188" t="s">
        <v>472</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198" t="s">
        <v>320</v>
      </c>
      <c r="J82" s="40"/>
      <c r="K82" s="6" t="s">
        <v>190</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55.5" customHeight="1"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56.25" customHeight="1"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198" t="s">
        <v>336</v>
      </c>
      <c r="J104" s="40"/>
      <c r="K104" s="6" t="s">
        <v>162</v>
      </c>
      <c r="L104" s="72" t="s">
        <v>437</v>
      </c>
      <c r="M104" s="6">
        <f t="shared" si="6"/>
        <v>1</v>
      </c>
      <c r="N104" s="40"/>
      <c r="P104" s="72"/>
    </row>
    <row r="105" spans="1:16" customFormat="1" ht="116" x14ac:dyDescent="0.35">
      <c r="A105" s="37"/>
      <c r="B105" s="38"/>
      <c r="C105" s="38"/>
      <c r="D105" s="4" t="s">
        <v>12</v>
      </c>
      <c r="E105" s="3" t="s">
        <v>337</v>
      </c>
      <c r="F105" s="6" t="s">
        <v>150</v>
      </c>
      <c r="G105" s="7"/>
      <c r="H105" s="8"/>
      <c r="I105" s="198" t="s">
        <v>338</v>
      </c>
      <c r="J105" s="40"/>
      <c r="K105" s="6" t="s">
        <v>162</v>
      </c>
      <c r="L105" s="72" t="s">
        <v>437</v>
      </c>
      <c r="M105" s="6">
        <f t="shared" si="6"/>
        <v>1</v>
      </c>
      <c r="N105" s="40"/>
      <c r="P105" s="72"/>
    </row>
    <row r="106" spans="1:16" customFormat="1" ht="72.5" x14ac:dyDescent="0.35">
      <c r="A106" s="37"/>
      <c r="B106" s="38"/>
      <c r="C106" s="38"/>
      <c r="D106" s="4" t="s">
        <v>13</v>
      </c>
      <c r="E106" s="3" t="s">
        <v>339</v>
      </c>
      <c r="F106" s="6" t="s">
        <v>150</v>
      </c>
      <c r="G106" s="7"/>
      <c r="H106" s="8"/>
      <c r="I106" s="198" t="s">
        <v>340</v>
      </c>
      <c r="J106" s="40"/>
      <c r="K106" s="6" t="s">
        <v>162</v>
      </c>
      <c r="L106" s="72" t="s">
        <v>437</v>
      </c>
      <c r="M106" s="6">
        <f t="shared" si="6"/>
        <v>1</v>
      </c>
      <c r="N106" s="40"/>
      <c r="P106" s="72"/>
    </row>
    <row r="107" spans="1:16" customFormat="1" ht="63.75" customHeight="1"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68.25" customHeight="1"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64" customHeight="1"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88.5" customHeight="1"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9" priority="1" operator="containsText" text="Dihapus">
      <formula>NOT(ISERROR(SEARCH("Dihapus",E32)))</formula>
    </cfRule>
  </conditionalFormatting>
  <dataValidations count="6">
    <dataValidation type="list" allowBlank="1" showInputMessage="1" showErrorMessage="1" sqref="M93:M95 M113:M115 M97:M101 M91" xr:uid="{13AD3DC1-D053-4632-8299-1A6E3F6D28BC}">
      <formula1>"-"</formula1>
    </dataValidation>
    <dataValidation type="list" allowBlank="1" showInputMessage="1" showErrorMessage="1" sqref="L65 L139 L14 L81:L83 L54:L55 L150 L40:L41 L68 L108 L10:L11 L110:L111 L121 L124 L58:L63 L43 L131:L132 L136 L145 L153 L74:L79 L36:L38 L22:L23 L48:L50 L17:L18 L20" xr:uid="{46D4C2A0-795B-48C1-8E89-9CE346D2ADFB}">
      <formula1>"A,B,C,D"</formula1>
    </dataValidation>
    <dataValidation type="list" allowBlank="1" showInputMessage="1" showErrorMessage="1" sqref="L9 L143 L123 L154 L66 L103:L107 L31 L44:L45 L51 L86 L116 L148 L15 L126 L133:L134 L137:L138 L146 L119 L26:L27 L19" xr:uid="{EF8185A5-DA87-4D8B-9DB8-F2FBECA596E1}">
      <formula1>"A,B,C"</formula1>
    </dataValidation>
    <dataValidation type="list" allowBlank="1" showInputMessage="1" showErrorMessage="1" sqref="L144 L149 L140 L71 L152 L142 L13 L87:L89 L32 L117 L122 L130" xr:uid="{BCDA9EC1-8AF9-4265-9D17-B997681DB054}">
      <formula1>"Ya,Tidak"</formula1>
    </dataValidation>
    <dataValidation type="list" allowBlank="1" showInputMessage="1" showErrorMessage="1" sqref="L69" xr:uid="{39F329C8-C9F5-471E-B570-851D67463543}">
      <formula1>"A,B,C,D,E"</formula1>
    </dataValidation>
    <dataValidation type="whole" operator="greaterThanOrEqual" allowBlank="1" showInputMessage="1" showErrorMessage="1" sqref="L113:L115" xr:uid="{A61CA9BF-8E0E-402F-B5E0-A5E1905EEF94}">
      <formula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2A101-B914-4924-ADA4-98C351880198}">
  <sheetPr>
    <tabColor rgb="FF92D050"/>
  </sheetPr>
  <dimension ref="A1:P155"/>
  <sheetViews>
    <sheetView workbookViewId="0">
      <selection sqref="A1:XFD1048576"/>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7.6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2.5"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58" x14ac:dyDescent="0.35">
      <c r="A19" s="37"/>
      <c r="B19" s="38"/>
      <c r="C19" s="38"/>
      <c r="D19" s="4" t="s">
        <v>185</v>
      </c>
      <c r="E19" s="3" t="s">
        <v>186</v>
      </c>
      <c r="F19" s="6" t="s">
        <v>150</v>
      </c>
      <c r="G19" s="7"/>
      <c r="H19" s="8"/>
      <c r="I19" s="3" t="s">
        <v>187</v>
      </c>
      <c r="J19" s="8"/>
      <c r="K19" s="6" t="s">
        <v>162</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16"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16"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87"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87"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230</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3" t="s">
        <v>231</v>
      </c>
      <c r="F49" s="6" t="s">
        <v>150</v>
      </c>
      <c r="G49" s="7"/>
      <c r="H49" s="8"/>
      <c r="I49" s="3"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43.5" x14ac:dyDescent="0.35">
      <c r="A51" s="37"/>
      <c r="B51" s="38"/>
      <c r="C51" s="38"/>
      <c r="D51" s="4" t="s">
        <v>185</v>
      </c>
      <c r="E51" s="3" t="s">
        <v>444</v>
      </c>
      <c r="F51" s="6"/>
      <c r="G51" s="7"/>
      <c r="H51" s="8"/>
      <c r="I51" s="3"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3"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3"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3" t="s">
        <v>277</v>
      </c>
      <c r="J61" s="40"/>
      <c r="K61" s="6" t="s">
        <v>162</v>
      </c>
      <c r="L61" s="39" t="s">
        <v>437</v>
      </c>
      <c r="M61" s="6">
        <f t="shared" si="4"/>
        <v>1</v>
      </c>
      <c r="N61" s="40"/>
      <c r="P61" s="45"/>
    </row>
    <row r="62" spans="1:16" customFormat="1" ht="43.5" x14ac:dyDescent="0.35">
      <c r="A62" s="37"/>
      <c r="B62" s="38"/>
      <c r="C62" s="38"/>
      <c r="D62" s="4" t="s">
        <v>13</v>
      </c>
      <c r="E62" s="3" t="s">
        <v>278</v>
      </c>
      <c r="F62" s="6" t="s">
        <v>150</v>
      </c>
      <c r="G62" s="7"/>
      <c r="H62" s="8"/>
      <c r="I62" s="3" t="s">
        <v>279</v>
      </c>
      <c r="J62" s="40"/>
      <c r="K62" s="6" t="s">
        <v>162</v>
      </c>
      <c r="L62" s="39" t="s">
        <v>437</v>
      </c>
      <c r="M62" s="6">
        <f t="shared" si="4"/>
        <v>1</v>
      </c>
      <c r="N62" s="40"/>
      <c r="P62" s="39"/>
    </row>
    <row r="63" spans="1:16" customFormat="1" ht="116"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3" t="s">
        <v>309</v>
      </c>
      <c r="F76" s="6" t="s">
        <v>150</v>
      </c>
      <c r="G76" s="7"/>
      <c r="H76" s="8"/>
      <c r="I76" s="3"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3" t="s">
        <v>74</v>
      </c>
      <c r="F79" s="6"/>
      <c r="G79" s="7"/>
      <c r="H79" s="8"/>
      <c r="I79" s="2" t="s">
        <v>154</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3" t="s">
        <v>320</v>
      </c>
      <c r="J82" s="40"/>
      <c r="K82" s="6" t="s">
        <v>162</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43.5"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43.5"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3" t="s">
        <v>336</v>
      </c>
      <c r="J104" s="40"/>
      <c r="K104" s="6" t="s">
        <v>161</v>
      </c>
      <c r="L104" s="72" t="s">
        <v>437</v>
      </c>
      <c r="M104" s="6">
        <f t="shared" si="6"/>
        <v>1</v>
      </c>
      <c r="N104" s="40"/>
      <c r="P104" s="72"/>
    </row>
    <row r="105" spans="1:16" customFormat="1" ht="116" x14ac:dyDescent="0.35">
      <c r="A105" s="37"/>
      <c r="B105" s="38"/>
      <c r="C105" s="38"/>
      <c r="D105" s="4" t="s">
        <v>12</v>
      </c>
      <c r="E105" s="3" t="s">
        <v>337</v>
      </c>
      <c r="F105" s="6" t="s">
        <v>150</v>
      </c>
      <c r="G105" s="7"/>
      <c r="H105" s="8"/>
      <c r="I105" s="3" t="s">
        <v>338</v>
      </c>
      <c r="J105" s="40"/>
      <c r="K105" s="6" t="s">
        <v>161</v>
      </c>
      <c r="L105" s="72" t="s">
        <v>437</v>
      </c>
      <c r="M105" s="6">
        <f t="shared" si="6"/>
        <v>1</v>
      </c>
      <c r="N105" s="40"/>
      <c r="P105" s="72"/>
    </row>
    <row r="106" spans="1:16" customFormat="1" ht="72.5" x14ac:dyDescent="0.35">
      <c r="A106" s="37"/>
      <c r="B106" s="38"/>
      <c r="C106" s="38"/>
      <c r="D106" s="4" t="s">
        <v>13</v>
      </c>
      <c r="E106" s="3" t="s">
        <v>339</v>
      </c>
      <c r="F106" s="6" t="s">
        <v>150</v>
      </c>
      <c r="G106" s="7"/>
      <c r="H106" s="8"/>
      <c r="I106" s="3" t="s">
        <v>340</v>
      </c>
      <c r="J106" s="40"/>
      <c r="K106" s="6" t="s">
        <v>161</v>
      </c>
      <c r="L106" s="72" t="s">
        <v>437</v>
      </c>
      <c r="M106" s="6">
        <f t="shared" si="6"/>
        <v>1</v>
      </c>
      <c r="N106" s="40"/>
      <c r="P106" s="72"/>
    </row>
    <row r="107" spans="1:16" customFormat="1" ht="43.5"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58"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58"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72.5"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8" priority="1" operator="containsText" text="Dihapus">
      <formula>NOT(ISERROR(SEARCH("Dihapus",E32)))</formula>
    </cfRule>
  </conditionalFormatting>
  <dataValidations count="6">
    <dataValidation type="list" allowBlank="1" showInputMessage="1" showErrorMessage="1" sqref="M93:M95 M113:M115 M97:M101 M91" xr:uid="{7F1C4222-563A-4A35-B19A-9C2398067822}">
      <formula1>"-"</formula1>
    </dataValidation>
    <dataValidation type="list" allowBlank="1" showInputMessage="1" showErrorMessage="1" sqref="L65 L139 L14 L81:L83 L54:L55 L150 L40:L41 L68 L108 L10:L11 L110:L111 L121 L124 L58:L63 L43 L131:L132 L136 L145 L153 L74:L79 L17:L20 L22:L23 L48:L50 L36:L38" xr:uid="{9D8F791E-C486-4467-AC99-87B8030FFC8E}">
      <formula1>"A,B,C,D"</formula1>
    </dataValidation>
    <dataValidation type="list" allowBlank="1" showInputMessage="1" showErrorMessage="1" sqref="L9 L143 L123 L154 L66 L103:L107 L31 L44:L45 L51 L86 L116 L148 L15 L126 L133:L134 L137:L138 L146 L119 L26:L27" xr:uid="{970AD4A0-CA11-4063-99A7-E3F52BA3F524}">
      <formula1>"A,B,C"</formula1>
    </dataValidation>
    <dataValidation type="list" allowBlank="1" showInputMessage="1" showErrorMessage="1" sqref="L144 L149 L140 L71 L152 L142 L13 L87:L89 L32 L117 L122 L130" xr:uid="{0290E982-088E-45DF-BB0A-C8A10F02A024}">
      <formula1>"Ya,Tidak"</formula1>
    </dataValidation>
    <dataValidation type="list" allowBlank="1" showInputMessage="1" showErrorMessage="1" sqref="L69" xr:uid="{D9985F4F-88C9-4527-8FF8-C6D14686234B}">
      <formula1>"A,B,C,D,E"</formula1>
    </dataValidation>
    <dataValidation type="whole" operator="greaterThanOrEqual" allowBlank="1" showInputMessage="1" showErrorMessage="1" sqref="L113:L115" xr:uid="{9507D5BD-B92D-4A6B-8E7D-2EB3EDAA00F6}">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21D94-BFA6-4410-842B-07ED9BD87B66}">
  <sheetPr>
    <tabColor rgb="FF92D050"/>
  </sheetPr>
  <dimension ref="A1:P155"/>
  <sheetViews>
    <sheetView topLeftCell="J149" workbookViewId="0">
      <selection activeCell="L152" sqref="L152"/>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7.6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2.5"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58" x14ac:dyDescent="0.35">
      <c r="A19" s="37"/>
      <c r="B19" s="38"/>
      <c r="C19" s="38"/>
      <c r="D19" s="4" t="s">
        <v>185</v>
      </c>
      <c r="E19" s="3" t="s">
        <v>186</v>
      </c>
      <c r="F19" s="6" t="s">
        <v>150</v>
      </c>
      <c r="G19" s="7"/>
      <c r="H19" s="8"/>
      <c r="I19" s="3" t="s">
        <v>187</v>
      </c>
      <c r="J19" s="8"/>
      <c r="K19" s="6" t="s">
        <v>162</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16"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16"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87"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87"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230</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3" t="s">
        <v>231</v>
      </c>
      <c r="F49" s="6" t="s">
        <v>150</v>
      </c>
      <c r="G49" s="7"/>
      <c r="H49" s="8"/>
      <c r="I49" s="3"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43.5" x14ac:dyDescent="0.35">
      <c r="A51" s="37"/>
      <c r="B51" s="38"/>
      <c r="C51" s="38"/>
      <c r="D51" s="4" t="s">
        <v>185</v>
      </c>
      <c r="E51" s="3" t="s">
        <v>444</v>
      </c>
      <c r="F51" s="6"/>
      <c r="G51" s="7"/>
      <c r="H51" s="8"/>
      <c r="I51" s="3"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3"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3"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3" t="s">
        <v>277</v>
      </c>
      <c r="J61" s="40"/>
      <c r="K61" s="6" t="s">
        <v>162</v>
      </c>
      <c r="L61" s="39" t="s">
        <v>437</v>
      </c>
      <c r="M61" s="6">
        <f t="shared" si="4"/>
        <v>1</v>
      </c>
      <c r="N61" s="40"/>
      <c r="P61" s="45"/>
    </row>
    <row r="62" spans="1:16" customFormat="1" ht="43.5" x14ac:dyDescent="0.35">
      <c r="A62" s="37"/>
      <c r="B62" s="38"/>
      <c r="C62" s="38"/>
      <c r="D62" s="4" t="s">
        <v>13</v>
      </c>
      <c r="E62" s="3" t="s">
        <v>278</v>
      </c>
      <c r="F62" s="6" t="s">
        <v>150</v>
      </c>
      <c r="G62" s="7"/>
      <c r="H62" s="8"/>
      <c r="I62" s="3" t="s">
        <v>279</v>
      </c>
      <c r="J62" s="40"/>
      <c r="K62" s="6" t="s">
        <v>162</v>
      </c>
      <c r="L62" s="39" t="s">
        <v>437</v>
      </c>
      <c r="M62" s="6">
        <f t="shared" si="4"/>
        <v>1</v>
      </c>
      <c r="N62" s="40"/>
      <c r="P62" s="39"/>
    </row>
    <row r="63" spans="1:16" customFormat="1" ht="116"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3" t="s">
        <v>309</v>
      </c>
      <c r="F76" s="6" t="s">
        <v>150</v>
      </c>
      <c r="G76" s="7"/>
      <c r="H76" s="8"/>
      <c r="I76" s="3"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3" t="s">
        <v>74</v>
      </c>
      <c r="F79" s="6"/>
      <c r="G79" s="7"/>
      <c r="H79" s="8"/>
      <c r="I79" s="2" t="s">
        <v>154</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3" t="s">
        <v>320</v>
      </c>
      <c r="J82" s="40"/>
      <c r="K82" s="6" t="s">
        <v>162</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43.5"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43.5"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3" t="s">
        <v>336</v>
      </c>
      <c r="J104" s="40"/>
      <c r="K104" s="6" t="s">
        <v>161</v>
      </c>
      <c r="L104" s="72" t="s">
        <v>437</v>
      </c>
      <c r="M104" s="6">
        <f t="shared" si="6"/>
        <v>1</v>
      </c>
      <c r="N104" s="40"/>
      <c r="P104" s="72"/>
    </row>
    <row r="105" spans="1:16" customFormat="1" ht="116" x14ac:dyDescent="0.35">
      <c r="A105" s="37"/>
      <c r="B105" s="38"/>
      <c r="C105" s="38"/>
      <c r="D105" s="4" t="s">
        <v>12</v>
      </c>
      <c r="E105" s="3" t="s">
        <v>337</v>
      </c>
      <c r="F105" s="6" t="s">
        <v>150</v>
      </c>
      <c r="G105" s="7"/>
      <c r="H105" s="8"/>
      <c r="I105" s="3" t="s">
        <v>338</v>
      </c>
      <c r="J105" s="40"/>
      <c r="K105" s="6" t="s">
        <v>161</v>
      </c>
      <c r="L105" s="72" t="s">
        <v>437</v>
      </c>
      <c r="M105" s="6">
        <f t="shared" si="6"/>
        <v>1</v>
      </c>
      <c r="N105" s="40"/>
      <c r="P105" s="72"/>
    </row>
    <row r="106" spans="1:16" customFormat="1" ht="72.5" x14ac:dyDescent="0.35">
      <c r="A106" s="37"/>
      <c r="B106" s="38"/>
      <c r="C106" s="38"/>
      <c r="D106" s="4" t="s">
        <v>13</v>
      </c>
      <c r="E106" s="3" t="s">
        <v>339</v>
      </c>
      <c r="F106" s="6" t="s">
        <v>150</v>
      </c>
      <c r="G106" s="7"/>
      <c r="H106" s="8"/>
      <c r="I106" s="3" t="s">
        <v>340</v>
      </c>
      <c r="J106" s="40"/>
      <c r="K106" s="6" t="s">
        <v>161</v>
      </c>
      <c r="L106" s="72" t="s">
        <v>437</v>
      </c>
      <c r="M106" s="6">
        <f t="shared" si="6"/>
        <v>1</v>
      </c>
      <c r="N106" s="40"/>
      <c r="P106" s="72"/>
    </row>
    <row r="107" spans="1:16" customFormat="1" ht="43.5"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58"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58"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72.5"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7" priority="1" operator="containsText" text="Dihapus">
      <formula>NOT(ISERROR(SEARCH("Dihapus",E32)))</formula>
    </cfRule>
  </conditionalFormatting>
  <dataValidations count="6">
    <dataValidation type="list" allowBlank="1" showInputMessage="1" showErrorMessage="1" sqref="M93:M95 M113:M115 M97:M101 M91" xr:uid="{7196D660-6A08-47FF-9598-8A4AD2CD9CE9}">
      <formula1>"-"</formula1>
    </dataValidation>
    <dataValidation type="list" allowBlank="1" showInputMessage="1" showErrorMessage="1" sqref="L65 L139 L14 L81:L83 L54:L55 L150 L40:L41 L68 L108 L10:L11 L110:L111 L121 L124 L58:L63 L43 L131:L132 L136 L145 L153 L74:L79 L17:L20 L22:L23 L48:L50 L36:L38" xr:uid="{DE6D2EAC-3B1D-441D-89DD-9871377C9E7B}">
      <formula1>"A,B,C,D"</formula1>
    </dataValidation>
    <dataValidation type="list" allowBlank="1" showInputMessage="1" showErrorMessage="1" sqref="L9 L143 L123 L154 L66 L103:L107 L31 L44:L45 L51 L86 L116 L148 L15 L126 L133:L134 L137:L138 L146 L119 L26:L27" xr:uid="{2FD471E0-E68F-4BC4-88BC-552C30E08419}">
      <formula1>"A,B,C"</formula1>
    </dataValidation>
    <dataValidation type="list" allowBlank="1" showInputMessage="1" showErrorMessage="1" sqref="L144 L149 L140 L71 L152 L142 L13 L87:L89 L32 L117 L122 L130" xr:uid="{444DA53C-68A7-4452-90FE-C51C0ABDFA35}">
      <formula1>"Ya,Tidak"</formula1>
    </dataValidation>
    <dataValidation type="list" allowBlank="1" showInputMessage="1" showErrorMessage="1" sqref="L69" xr:uid="{0509DE99-63E7-400B-9214-3D8C65D7BE19}">
      <formula1>"A,B,C,D,E"</formula1>
    </dataValidation>
    <dataValidation type="whole" operator="greaterThanOrEqual" allowBlank="1" showInputMessage="1" showErrorMessage="1" sqref="L113:L115" xr:uid="{5AB7663A-6302-4356-906D-AD06F67DACEB}">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E290F-3C22-44EB-ADEC-12C778A94393}">
  <sheetPr>
    <tabColor rgb="FF92D050"/>
  </sheetPr>
  <dimension ref="A1:P155"/>
  <sheetViews>
    <sheetView workbookViewId="0">
      <selection sqref="A1:XFD1048576"/>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7.6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2.5"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58" x14ac:dyDescent="0.35">
      <c r="A19" s="37"/>
      <c r="B19" s="38"/>
      <c r="C19" s="38"/>
      <c r="D19" s="4" t="s">
        <v>185</v>
      </c>
      <c r="E19" s="3" t="s">
        <v>186</v>
      </c>
      <c r="F19" s="6" t="s">
        <v>150</v>
      </c>
      <c r="G19" s="7"/>
      <c r="H19" s="8"/>
      <c r="I19" s="3" t="s">
        <v>187</v>
      </c>
      <c r="J19" s="8"/>
      <c r="K19" s="6" t="s">
        <v>162</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16"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16"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87"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87"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230</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3" t="s">
        <v>231</v>
      </c>
      <c r="F49" s="6" t="s">
        <v>150</v>
      </c>
      <c r="G49" s="7"/>
      <c r="H49" s="8"/>
      <c r="I49" s="3"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43.5" x14ac:dyDescent="0.35">
      <c r="A51" s="37"/>
      <c r="B51" s="38"/>
      <c r="C51" s="38"/>
      <c r="D51" s="4" t="s">
        <v>185</v>
      </c>
      <c r="E51" s="3" t="s">
        <v>444</v>
      </c>
      <c r="F51" s="6"/>
      <c r="G51" s="7"/>
      <c r="H51" s="8"/>
      <c r="I51" s="3"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3"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3"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3" t="s">
        <v>277</v>
      </c>
      <c r="J61" s="40"/>
      <c r="K61" s="6" t="s">
        <v>162</v>
      </c>
      <c r="L61" s="39" t="s">
        <v>437</v>
      </c>
      <c r="M61" s="6">
        <f t="shared" si="4"/>
        <v>1</v>
      </c>
      <c r="N61" s="40"/>
      <c r="P61" s="45"/>
    </row>
    <row r="62" spans="1:16" customFormat="1" ht="43.5" x14ac:dyDescent="0.35">
      <c r="A62" s="37"/>
      <c r="B62" s="38"/>
      <c r="C62" s="38"/>
      <c r="D62" s="4" t="s">
        <v>13</v>
      </c>
      <c r="E62" s="3" t="s">
        <v>278</v>
      </c>
      <c r="F62" s="6" t="s">
        <v>150</v>
      </c>
      <c r="G62" s="7"/>
      <c r="H62" s="8"/>
      <c r="I62" s="3" t="s">
        <v>279</v>
      </c>
      <c r="J62" s="40"/>
      <c r="K62" s="6" t="s">
        <v>162</v>
      </c>
      <c r="L62" s="39" t="s">
        <v>437</v>
      </c>
      <c r="M62" s="6">
        <f t="shared" si="4"/>
        <v>1</v>
      </c>
      <c r="N62" s="40"/>
      <c r="P62" s="39"/>
    </row>
    <row r="63" spans="1:16" customFormat="1" ht="116"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3" t="s">
        <v>309</v>
      </c>
      <c r="F76" s="6" t="s">
        <v>150</v>
      </c>
      <c r="G76" s="7"/>
      <c r="H76" s="8"/>
      <c r="I76" s="3"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3" t="s">
        <v>74</v>
      </c>
      <c r="F79" s="6"/>
      <c r="G79" s="7"/>
      <c r="H79" s="8"/>
      <c r="I79" s="2" t="s">
        <v>154</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3" t="s">
        <v>320</v>
      </c>
      <c r="J82" s="40"/>
      <c r="K82" s="6" t="s">
        <v>162</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43.5"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43.5"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3" t="s">
        <v>336</v>
      </c>
      <c r="J104" s="40"/>
      <c r="K104" s="6" t="s">
        <v>161</v>
      </c>
      <c r="L104" s="72" t="s">
        <v>437</v>
      </c>
      <c r="M104" s="6">
        <f t="shared" si="6"/>
        <v>1</v>
      </c>
      <c r="N104" s="40"/>
      <c r="P104" s="72"/>
    </row>
    <row r="105" spans="1:16" customFormat="1" ht="116" x14ac:dyDescent="0.35">
      <c r="A105" s="37"/>
      <c r="B105" s="38"/>
      <c r="C105" s="38"/>
      <c r="D105" s="4" t="s">
        <v>12</v>
      </c>
      <c r="E105" s="3" t="s">
        <v>337</v>
      </c>
      <c r="F105" s="6" t="s">
        <v>150</v>
      </c>
      <c r="G105" s="7"/>
      <c r="H105" s="8"/>
      <c r="I105" s="3" t="s">
        <v>338</v>
      </c>
      <c r="J105" s="40"/>
      <c r="K105" s="6" t="s">
        <v>161</v>
      </c>
      <c r="L105" s="72" t="s">
        <v>437</v>
      </c>
      <c r="M105" s="6">
        <f t="shared" si="6"/>
        <v>1</v>
      </c>
      <c r="N105" s="40"/>
      <c r="P105" s="72"/>
    </row>
    <row r="106" spans="1:16" customFormat="1" ht="72.5" x14ac:dyDescent="0.35">
      <c r="A106" s="37"/>
      <c r="B106" s="38"/>
      <c r="C106" s="38"/>
      <c r="D106" s="4" t="s">
        <v>13</v>
      </c>
      <c r="E106" s="3" t="s">
        <v>339</v>
      </c>
      <c r="F106" s="6" t="s">
        <v>150</v>
      </c>
      <c r="G106" s="7"/>
      <c r="H106" s="8"/>
      <c r="I106" s="3" t="s">
        <v>340</v>
      </c>
      <c r="J106" s="40"/>
      <c r="K106" s="6" t="s">
        <v>161</v>
      </c>
      <c r="L106" s="72" t="s">
        <v>437</v>
      </c>
      <c r="M106" s="6">
        <f t="shared" si="6"/>
        <v>1</v>
      </c>
      <c r="N106" s="40"/>
      <c r="P106" s="72"/>
    </row>
    <row r="107" spans="1:16" customFormat="1" ht="43.5"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58"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58"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72.5"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6" priority="1" operator="containsText" text="Dihapus">
      <formula>NOT(ISERROR(SEARCH("Dihapus",E32)))</formula>
    </cfRule>
  </conditionalFormatting>
  <dataValidations count="6">
    <dataValidation type="list" allowBlank="1" showInputMessage="1" showErrorMessage="1" sqref="M93:M95 M113:M115 M97:M101 M91" xr:uid="{1659640A-C4F4-42C6-A85C-05FD01D1B707}">
      <formula1>"-"</formula1>
    </dataValidation>
    <dataValidation type="list" allowBlank="1" showInputMessage="1" showErrorMessage="1" sqref="L65 L139 L14 L81:L83 L54:L55 L150 L40:L41 L68 L108 L10:L11 L110:L111 L121 L124 L58:L63 L43 L131:L132 L136 L145 L153 L74:L79 L17:L20 L22:L23 L48:L50 L36:L38" xr:uid="{9B2B2A1B-F401-43F4-9E92-12FD0F3D21B3}">
      <formula1>"A,B,C,D"</formula1>
    </dataValidation>
    <dataValidation type="list" allowBlank="1" showInputMessage="1" showErrorMessage="1" sqref="L9 L143 L123 L154 L66 L103:L107 L31 L44:L45 L51 L86 L116 L148 L15 L126 L133:L134 L137:L138 L146 L119 L26:L27" xr:uid="{12205166-7522-4BC1-8957-C1E5DDECF544}">
      <formula1>"A,B,C"</formula1>
    </dataValidation>
    <dataValidation type="list" allowBlank="1" showInputMessage="1" showErrorMessage="1" sqref="L144 L149 L140 L71 L152 L142 L13 L87:L89 L32 L117 L122 L130" xr:uid="{5CD84D79-D4C1-41FA-98E7-F9B4BC953B16}">
      <formula1>"Ya,Tidak"</formula1>
    </dataValidation>
    <dataValidation type="list" allowBlank="1" showInputMessage="1" showErrorMessage="1" sqref="L69" xr:uid="{277F3F0B-BCA3-4F1D-B0C8-EEF5F1F556CF}">
      <formula1>"A,B,C,D,E"</formula1>
    </dataValidation>
    <dataValidation type="whole" operator="greaterThanOrEqual" allowBlank="1" showInputMessage="1" showErrorMessage="1" sqref="L113:L115" xr:uid="{07A572F3-C57D-45FD-A130-F99A57EC116C}">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17904-D79D-4F77-A12C-4367D2DF88F8}">
  <sheetPr>
    <tabColor rgb="FF92D050"/>
  </sheetPr>
  <dimension ref="A1:P155"/>
  <sheetViews>
    <sheetView workbookViewId="0">
      <selection sqref="A1:XFD1048576"/>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7.6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2.5"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58" x14ac:dyDescent="0.35">
      <c r="A19" s="37"/>
      <c r="B19" s="38"/>
      <c r="C19" s="38"/>
      <c r="D19" s="4" t="s">
        <v>185</v>
      </c>
      <c r="E19" s="3" t="s">
        <v>186</v>
      </c>
      <c r="F19" s="6" t="s">
        <v>150</v>
      </c>
      <c r="G19" s="7"/>
      <c r="H19" s="8"/>
      <c r="I19" s="3" t="s">
        <v>187</v>
      </c>
      <c r="J19" s="8"/>
      <c r="K19" s="6" t="s">
        <v>162</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16"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16"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87"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87"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230</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3" t="s">
        <v>231</v>
      </c>
      <c r="F49" s="6" t="s">
        <v>150</v>
      </c>
      <c r="G49" s="7"/>
      <c r="H49" s="8"/>
      <c r="I49" s="3"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43.5" x14ac:dyDescent="0.35">
      <c r="A51" s="37"/>
      <c r="B51" s="38"/>
      <c r="C51" s="38"/>
      <c r="D51" s="4" t="s">
        <v>185</v>
      </c>
      <c r="E51" s="3" t="s">
        <v>444</v>
      </c>
      <c r="F51" s="6"/>
      <c r="G51" s="7"/>
      <c r="H51" s="8"/>
      <c r="I51" s="3"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3"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3"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3" t="s">
        <v>277</v>
      </c>
      <c r="J61" s="40"/>
      <c r="K61" s="6" t="s">
        <v>162</v>
      </c>
      <c r="L61" s="39" t="s">
        <v>437</v>
      </c>
      <c r="M61" s="6">
        <f t="shared" si="4"/>
        <v>1</v>
      </c>
      <c r="N61" s="40"/>
      <c r="P61" s="45"/>
    </row>
    <row r="62" spans="1:16" customFormat="1" ht="43.5" x14ac:dyDescent="0.35">
      <c r="A62" s="37"/>
      <c r="B62" s="38"/>
      <c r="C62" s="38"/>
      <c r="D62" s="4" t="s">
        <v>13</v>
      </c>
      <c r="E62" s="3" t="s">
        <v>278</v>
      </c>
      <c r="F62" s="6" t="s">
        <v>150</v>
      </c>
      <c r="G62" s="7"/>
      <c r="H62" s="8"/>
      <c r="I62" s="3" t="s">
        <v>279</v>
      </c>
      <c r="J62" s="40"/>
      <c r="K62" s="6" t="s">
        <v>162</v>
      </c>
      <c r="L62" s="39" t="s">
        <v>437</v>
      </c>
      <c r="M62" s="6">
        <f t="shared" si="4"/>
        <v>1</v>
      </c>
      <c r="N62" s="40"/>
      <c r="P62" s="39"/>
    </row>
    <row r="63" spans="1:16" customFormat="1" ht="116"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3" t="s">
        <v>309</v>
      </c>
      <c r="F76" s="6" t="s">
        <v>150</v>
      </c>
      <c r="G76" s="7"/>
      <c r="H76" s="8"/>
      <c r="I76" s="3"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3" t="s">
        <v>74</v>
      </c>
      <c r="F79" s="6"/>
      <c r="G79" s="7"/>
      <c r="H79" s="8"/>
      <c r="I79" s="2" t="s">
        <v>154</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3" t="s">
        <v>320</v>
      </c>
      <c r="J82" s="40"/>
      <c r="K82" s="6" t="s">
        <v>162</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43.5"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43.5"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3" t="s">
        <v>336</v>
      </c>
      <c r="J104" s="40"/>
      <c r="K104" s="6" t="s">
        <v>161</v>
      </c>
      <c r="L104" s="72" t="s">
        <v>437</v>
      </c>
      <c r="M104" s="6">
        <f t="shared" si="6"/>
        <v>1</v>
      </c>
      <c r="N104" s="40"/>
      <c r="P104" s="72"/>
    </row>
    <row r="105" spans="1:16" customFormat="1" ht="116" x14ac:dyDescent="0.35">
      <c r="A105" s="37"/>
      <c r="B105" s="38"/>
      <c r="C105" s="38"/>
      <c r="D105" s="4" t="s">
        <v>12</v>
      </c>
      <c r="E105" s="3" t="s">
        <v>337</v>
      </c>
      <c r="F105" s="6" t="s">
        <v>150</v>
      </c>
      <c r="G105" s="7"/>
      <c r="H105" s="8"/>
      <c r="I105" s="3" t="s">
        <v>338</v>
      </c>
      <c r="J105" s="40"/>
      <c r="K105" s="6" t="s">
        <v>161</v>
      </c>
      <c r="L105" s="72" t="s">
        <v>437</v>
      </c>
      <c r="M105" s="6">
        <f t="shared" si="6"/>
        <v>1</v>
      </c>
      <c r="N105" s="40"/>
      <c r="P105" s="72"/>
    </row>
    <row r="106" spans="1:16" customFormat="1" ht="72.5" x14ac:dyDescent="0.35">
      <c r="A106" s="37"/>
      <c r="B106" s="38"/>
      <c r="C106" s="38"/>
      <c r="D106" s="4" t="s">
        <v>13</v>
      </c>
      <c r="E106" s="3" t="s">
        <v>339</v>
      </c>
      <c r="F106" s="6" t="s">
        <v>150</v>
      </c>
      <c r="G106" s="7"/>
      <c r="H106" s="8"/>
      <c r="I106" s="3" t="s">
        <v>340</v>
      </c>
      <c r="J106" s="40"/>
      <c r="K106" s="6" t="s">
        <v>161</v>
      </c>
      <c r="L106" s="72" t="s">
        <v>437</v>
      </c>
      <c r="M106" s="6">
        <f t="shared" si="6"/>
        <v>1</v>
      </c>
      <c r="N106" s="40"/>
      <c r="P106" s="72"/>
    </row>
    <row r="107" spans="1:16" customFormat="1" ht="43.5"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58"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58"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72.5"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5" priority="1" operator="containsText" text="Dihapus">
      <formula>NOT(ISERROR(SEARCH("Dihapus",E32)))</formula>
    </cfRule>
  </conditionalFormatting>
  <dataValidations count="6">
    <dataValidation type="list" allowBlank="1" showInputMessage="1" showErrorMessage="1" sqref="M93:M95 M113:M115 M97:M101 M91" xr:uid="{FA32BFE2-022F-486A-A8D9-B8CF2DB7229D}">
      <formula1>"-"</formula1>
    </dataValidation>
    <dataValidation type="list" allowBlank="1" showInputMessage="1" showErrorMessage="1" sqref="L65 L139 L14 L81:L83 L54:L55 L150 L40:L41 L68 L108 L10:L11 L110:L111 L121 L124 L58:L63 L43 L131:L132 L136 L145 L153 L74:L79 L17:L20 L22:L23 L48:L50 L36:L38" xr:uid="{54952D23-6DDA-4D11-8EAB-D5053091D0C0}">
      <formula1>"A,B,C,D"</formula1>
    </dataValidation>
    <dataValidation type="list" allowBlank="1" showInputMessage="1" showErrorMessage="1" sqref="L9 L143 L123 L154 L66 L103:L107 L31 L44:L45 L51 L86 L116 L148 L15 L126 L133:L134 L137:L138 L146 L119 L26:L27" xr:uid="{D30BE80A-C7E8-43CF-B086-FFB20BCF0838}">
      <formula1>"A,B,C"</formula1>
    </dataValidation>
    <dataValidation type="list" allowBlank="1" showInputMessage="1" showErrorMessage="1" sqref="L144 L149 L140 L71 L152 L142 L13 L87:L89 L32 L117 L122 L130" xr:uid="{016002F9-7666-4F36-9392-89C934168CE6}">
      <formula1>"Ya,Tidak"</formula1>
    </dataValidation>
    <dataValidation type="list" allowBlank="1" showInputMessage="1" showErrorMessage="1" sqref="L69" xr:uid="{FBCB5D87-B783-4E32-9531-D73223310D13}">
      <formula1>"A,B,C,D,E"</formula1>
    </dataValidation>
    <dataValidation type="whole" operator="greaterThanOrEqual" allowBlank="1" showInputMessage="1" showErrorMessage="1" sqref="L113:L115" xr:uid="{B94CC5C0-2DAE-47E1-92AA-37329216AA3C}">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D5D1-65C3-4E33-9EC5-E8FEAF444A32}">
  <sheetPr>
    <tabColor rgb="FF92D050"/>
  </sheetPr>
  <dimension ref="A1:P155"/>
  <sheetViews>
    <sheetView workbookViewId="0">
      <selection sqref="A1:XFD1048576"/>
    </sheetView>
  </sheetViews>
  <sheetFormatPr defaultColWidth="9.1796875" defaultRowHeight="14.5" x14ac:dyDescent="0.35"/>
  <cols>
    <col min="1" max="1" width="3.453125" style="126" customWidth="1"/>
    <col min="2" max="2" width="4.453125" style="127" customWidth="1"/>
    <col min="3" max="3" width="3.453125" style="127" customWidth="1"/>
    <col min="4" max="4" width="2.81640625" style="128" customWidth="1"/>
    <col min="5" max="5" width="43.453125" style="129" bestFit="1" customWidth="1"/>
    <col min="6" max="6" width="2.81640625" style="87" hidden="1" customWidth="1"/>
    <col min="7" max="7" width="5.453125" style="130" hidden="1" customWidth="1"/>
    <col min="8" max="8" width="6.453125" style="131" bestFit="1" customWidth="1"/>
    <col min="9" max="9" width="82.81640625" style="87" bestFit="1" customWidth="1"/>
    <col min="10" max="10" width="6.453125" style="131" customWidth="1"/>
    <col min="11" max="11" width="11.1796875" style="87" customWidth="1"/>
    <col min="12" max="13" width="9.1796875" style="87"/>
    <col min="14" max="14" width="10.81640625" style="87" bestFit="1" customWidth="1"/>
    <col min="15" max="15" width="6.1796875" style="87" customWidth="1"/>
    <col min="16" max="16" width="47.453125" style="87" customWidth="1"/>
    <col min="17" max="16384" width="9.1796875" style="87"/>
  </cols>
  <sheetData>
    <row r="1" spans="1:16" ht="15" thickBot="1" x14ac:dyDescent="0.4">
      <c r="E1" s="87"/>
    </row>
    <row r="2" spans="1:16" ht="25" customHeight="1" thickBot="1" x14ac:dyDescent="0.4">
      <c r="E2" s="87"/>
      <c r="K2" s="210" t="s">
        <v>431</v>
      </c>
      <c r="L2" s="211"/>
      <c r="M2" s="211"/>
      <c r="N2" s="212"/>
    </row>
    <row r="3" spans="1:16" ht="16.5" customHeight="1" x14ac:dyDescent="0.8">
      <c r="E3" s="87"/>
      <c r="K3" s="150"/>
      <c r="L3" s="150"/>
      <c r="M3" s="150"/>
      <c r="N3" s="150"/>
    </row>
    <row r="4" spans="1:16" s="12" customFormat="1" ht="29" x14ac:dyDescent="0.35">
      <c r="A4" s="199" t="s">
        <v>0</v>
      </c>
      <c r="B4" s="199"/>
      <c r="C4" s="199"/>
      <c r="D4" s="199"/>
      <c r="E4" s="199"/>
      <c r="F4" s="213" t="s">
        <v>155</v>
      </c>
      <c r="G4" s="213"/>
      <c r="H4" s="9" t="s">
        <v>1</v>
      </c>
      <c r="I4" s="10" t="s">
        <v>2</v>
      </c>
      <c r="J4" s="9" t="s">
        <v>1</v>
      </c>
      <c r="K4" s="139" t="s">
        <v>156</v>
      </c>
      <c r="L4" s="140" t="s">
        <v>157</v>
      </c>
      <c r="M4" s="141" t="s">
        <v>158</v>
      </c>
      <c r="N4" s="147" t="s">
        <v>159</v>
      </c>
      <c r="P4" s="11" t="s">
        <v>160</v>
      </c>
    </row>
    <row r="5" spans="1:16" s="12" customFormat="1" x14ac:dyDescent="0.35">
      <c r="A5" s="175"/>
      <c r="B5" s="176"/>
      <c r="C5" s="176"/>
      <c r="D5" s="176"/>
      <c r="E5" s="176"/>
      <c r="F5" s="15"/>
      <c r="G5" s="15"/>
      <c r="H5" s="16"/>
      <c r="I5" s="177"/>
      <c r="J5" s="16"/>
      <c r="K5" s="178"/>
      <c r="L5" s="179"/>
      <c r="M5" s="177"/>
      <c r="N5" s="174"/>
      <c r="P5" s="17"/>
    </row>
    <row r="6" spans="1:16" s="23" customFormat="1" x14ac:dyDescent="0.35">
      <c r="A6" s="95" t="s">
        <v>3</v>
      </c>
      <c r="B6" s="214" t="s">
        <v>4</v>
      </c>
      <c r="C6" s="214"/>
      <c r="D6" s="214"/>
      <c r="E6" s="214"/>
      <c r="F6" s="184"/>
      <c r="G6" s="184"/>
      <c r="H6" s="99"/>
      <c r="I6" s="99"/>
      <c r="J6" s="99"/>
      <c r="K6" s="99"/>
      <c r="L6" s="99"/>
      <c r="M6" s="185"/>
      <c r="N6" s="148"/>
      <c r="P6" s="20"/>
    </row>
    <row r="7" spans="1:16" customFormat="1" x14ac:dyDescent="0.35">
      <c r="A7" s="46"/>
      <c r="B7" s="47" t="s">
        <v>5</v>
      </c>
      <c r="C7" s="48" t="s">
        <v>6</v>
      </c>
      <c r="D7" s="49"/>
      <c r="E7" s="50"/>
      <c r="F7" s="51"/>
      <c r="G7" s="51"/>
      <c r="H7" s="52">
        <v>5</v>
      </c>
      <c r="I7" s="52"/>
      <c r="J7" s="52"/>
      <c r="K7" s="52"/>
      <c r="L7" s="52"/>
      <c r="M7" s="53">
        <f>SUM(M8,M12,M16,M21,)</f>
        <v>2.5</v>
      </c>
      <c r="N7" s="55">
        <f>M7/H7</f>
        <v>0.5</v>
      </c>
      <c r="P7" s="29"/>
    </row>
    <row r="8" spans="1:16" customFormat="1" x14ac:dyDescent="0.35">
      <c r="A8" s="31"/>
      <c r="B8" s="32"/>
      <c r="C8" s="32">
        <v>1</v>
      </c>
      <c r="D8" s="201" t="s">
        <v>7</v>
      </c>
      <c r="E8" s="201"/>
      <c r="F8" s="33"/>
      <c r="G8" s="33"/>
      <c r="H8" s="34">
        <v>0.5</v>
      </c>
      <c r="I8" s="34"/>
      <c r="J8" s="34">
        <v>0.5</v>
      </c>
      <c r="K8" s="34"/>
      <c r="L8" s="34"/>
      <c r="M8" s="35">
        <f>AVERAGE(M9:M11)*J8</f>
        <v>0.5</v>
      </c>
      <c r="N8" s="36">
        <f>M8/J8</f>
        <v>1</v>
      </c>
      <c r="P8" s="34"/>
    </row>
    <row r="9" spans="1:16" s="156" customFormat="1" ht="57.65" customHeight="1" x14ac:dyDescent="0.35">
      <c r="A9" s="151"/>
      <c r="B9" s="152"/>
      <c r="C9" s="152"/>
      <c r="D9" s="186" t="s">
        <v>8</v>
      </c>
      <c r="E9" s="187" t="s">
        <v>452</v>
      </c>
      <c r="F9" s="153" t="s">
        <v>150</v>
      </c>
      <c r="G9" s="154"/>
      <c r="H9" s="155"/>
      <c r="I9" s="2" t="s">
        <v>432</v>
      </c>
      <c r="J9" s="40"/>
      <c r="K9" s="6" t="s">
        <v>161</v>
      </c>
      <c r="L9" s="135" t="s">
        <v>437</v>
      </c>
      <c r="M9" s="6">
        <f>IF(K9="Ya/Tidak",IF(L9="Ya",1,IF(L9="Tidak",0,"Blm Diisi")),IF(K9="A/B/C",IF(L9="A",1,IF(L9="B",0.5,IF(L9="C",0,"Blm Diisi"))),IF(K9="A/B/C/D",IF(L9="A",1,IF(L9="B",0.67,IF(L9="C",0.33,IF(L9="D",0,"Blm Diisi")))),IF(K9="A/B/C/D/E",IF(L9="A",1,IF(L9="B",0.75,IF(L9="C",0.5,IF(L9="D",0.25,IF(L9="E",0,"Blm Diisi")))))))))</f>
        <v>1</v>
      </c>
      <c r="N9" s="40"/>
      <c r="P9" s="39"/>
    </row>
    <row r="10" spans="1:16" customFormat="1" ht="116" x14ac:dyDescent="0.35">
      <c r="A10" s="37"/>
      <c r="B10" s="38"/>
      <c r="C10" s="38"/>
      <c r="D10" s="4" t="s">
        <v>9</v>
      </c>
      <c r="E10" s="190" t="s">
        <v>449</v>
      </c>
      <c r="F10" s="6" t="s">
        <v>150</v>
      </c>
      <c r="G10" s="7"/>
      <c r="H10" s="8"/>
      <c r="I10" s="41" t="s">
        <v>448</v>
      </c>
      <c r="J10" s="40"/>
      <c r="K10" s="6" t="s">
        <v>162</v>
      </c>
      <c r="L10" s="39" t="s">
        <v>437</v>
      </c>
      <c r="M10" s="6">
        <f>IF(K10="Ya/Tidak",IF(L10="Ya",1,IF(L10="Tidak",0,"Blm Diisi")),IF(K10="A/B/C",IF(L10="A",1,IF(L10="B",0.5,IF(L10="C",0,"Blm Diisi"))),IF(K10="A/B/C/D",IF(L10="A",1,IF(L10="B",0.67,IF(L10="C",0.33,IF(L10="D",0,"Blm Diisi")))),IF(K10="A/B/C/D/E",IF(L10="A",1,IF(L10="B",0.75,IF(L10="C",0.5,IF(L10="D",0.25,IF(L10="E",0,"Blm Diisi")))))))))</f>
        <v>1</v>
      </c>
      <c r="N10" s="40"/>
      <c r="P10" s="39"/>
    </row>
    <row r="11" spans="1:16" customFormat="1" ht="103.75" customHeight="1" x14ac:dyDescent="0.35">
      <c r="A11" s="37"/>
      <c r="B11" s="38"/>
      <c r="C11" s="38"/>
      <c r="D11" s="4" t="s">
        <v>10</v>
      </c>
      <c r="E11" s="190" t="s">
        <v>450</v>
      </c>
      <c r="F11" s="6" t="s">
        <v>150</v>
      </c>
      <c r="G11" s="7"/>
      <c r="H11" s="8"/>
      <c r="I11" s="3" t="s">
        <v>451</v>
      </c>
      <c r="J11" s="40"/>
      <c r="K11" s="6" t="s">
        <v>162</v>
      </c>
      <c r="L11" s="39" t="s">
        <v>437</v>
      </c>
      <c r="M11" s="6">
        <f>IF(K11="Ya/Tidak",IF(L11="Ya",1,IF(L11="Tidak",0,"Blm Diisi")),IF(K11="A/B/C",IF(L11="A",1,IF(L11="B",0.5,IF(L11="C",0,"Blm Diisi"))),IF(K11="A/B/C/D",IF(L11="A",1,IF(L11="B",0.67,IF(L11="C",0.33,IF(L11="D",0,"Blm Diisi")))),IF(K11="A/B/C/D/E",IF(L11="A",1,IF(L11="B",0.75,IF(L11="C",0.5,IF(L11="D",0.25,IF(L11="E",0,"Blm Diisi")))))))))</f>
        <v>1</v>
      </c>
      <c r="N11" s="40"/>
      <c r="P11" s="39"/>
    </row>
    <row r="12" spans="1:16" customFormat="1" ht="19.5" customHeight="1" x14ac:dyDescent="0.35">
      <c r="A12" s="143"/>
      <c r="B12" s="144"/>
      <c r="C12" s="144">
        <v>2</v>
      </c>
      <c r="D12" s="202" t="s">
        <v>163</v>
      </c>
      <c r="E12" s="202"/>
      <c r="F12" s="145"/>
      <c r="G12" s="42"/>
      <c r="H12" s="35">
        <v>0.5</v>
      </c>
      <c r="I12" s="35"/>
      <c r="J12" s="35">
        <v>0.5</v>
      </c>
      <c r="K12" s="35"/>
      <c r="L12" s="35"/>
      <c r="M12" s="35">
        <f>AVERAGE(M13:M15)*J12</f>
        <v>0.5</v>
      </c>
      <c r="N12" s="36">
        <f>M12/J12</f>
        <v>1</v>
      </c>
      <c r="P12" s="43"/>
    </row>
    <row r="13" spans="1:16" customFormat="1" ht="29" x14ac:dyDescent="0.35">
      <c r="A13" s="37"/>
      <c r="B13" s="38"/>
      <c r="C13" s="38"/>
      <c r="D13" s="4" t="s">
        <v>8</v>
      </c>
      <c r="E13" s="3" t="s">
        <v>453</v>
      </c>
      <c r="F13" s="6" t="s">
        <v>150</v>
      </c>
      <c r="G13" s="7"/>
      <c r="H13" s="8"/>
      <c r="I13" s="2" t="s">
        <v>454</v>
      </c>
      <c r="J13" s="8"/>
      <c r="K13" s="6" t="s">
        <v>14</v>
      </c>
      <c r="L13" s="135" t="s">
        <v>150</v>
      </c>
      <c r="M13" s="6">
        <f>IF(K13="Ya/Tidak",IF(L13="Ya",1,IF(L13="Tidak",0,"Blm Diisi")),IF(K13="A/B/C",IF(L13="A",1,IF(L13="B",0.5,IF(L13="C",0,"Blm Diisi"))),IF(K13="A/B/C/D",IF(L13="A",1,IF(L13="B",0.67,IF(L13="C",0.33,IF(L13="D",0,"Blm Diisi")))),IF(K13="A/B/C/D/E",IF(L13="A",1,IF(L13="B",0.75,IF(L13="C",0.5,IF(L13="D",0.25,IF(L13="E",0,"Blm Diisi")))))))))</f>
        <v>1</v>
      </c>
      <c r="N13" s="40"/>
      <c r="P13" s="39"/>
    </row>
    <row r="14" spans="1:16" customFormat="1" ht="117.65" customHeight="1" x14ac:dyDescent="0.35">
      <c r="A14" s="37"/>
      <c r="B14" s="38"/>
      <c r="C14" s="38"/>
      <c r="D14" s="4" t="s">
        <v>13</v>
      </c>
      <c r="E14" s="3" t="s">
        <v>455</v>
      </c>
      <c r="F14" s="6" t="s">
        <v>150</v>
      </c>
      <c r="G14" s="7"/>
      <c r="H14" s="8"/>
      <c r="I14" s="2" t="s">
        <v>434</v>
      </c>
      <c r="J14" s="8"/>
      <c r="K14" s="6" t="s">
        <v>162</v>
      </c>
      <c r="L14" s="135" t="s">
        <v>437</v>
      </c>
      <c r="M14" s="6">
        <f>IF(K14="Ya/Tidak",IF(L14="Ya",1,IF(L14="Tidak",0,"Blm Diisi")),IF(K14="A/B/C",IF(L14="A",1,IF(L14="B",0.5,IF(L14="C",0,"Blm Diisi"))),IF(K14="A/B/C/D",IF(L14="A",1,IF(L14="B",0.67,IF(L14="C",0.33,IF(L14="D",0,"Blm Diisi")))),IF(K14="A/B/C/D/E",IF(L14="A",1,IF(L14="B",0.75,IF(L14="C",0.5,IF(L14="D",0.25,IF(L14="E",0,"Blm Diisi")))))))))</f>
        <v>1</v>
      </c>
      <c r="N14" s="40"/>
      <c r="P14" s="39"/>
    </row>
    <row r="15" spans="1:16" customFormat="1" ht="72.5" x14ac:dyDescent="0.35">
      <c r="A15" s="37"/>
      <c r="B15" s="38"/>
      <c r="C15" s="38"/>
      <c r="D15" s="4" t="s">
        <v>185</v>
      </c>
      <c r="E15" s="2" t="s">
        <v>439</v>
      </c>
      <c r="F15" s="6"/>
      <c r="G15" s="7"/>
      <c r="H15" s="8"/>
      <c r="I15" s="2" t="s">
        <v>433</v>
      </c>
      <c r="J15" s="8"/>
      <c r="K15" s="6" t="s">
        <v>161</v>
      </c>
      <c r="L15" s="135" t="s">
        <v>437</v>
      </c>
      <c r="M15" s="6">
        <f>IF(K15="Ya/Tidak",IF(L15="Ya",1,IF(L15="Tidak",0,"Blm Diisi")),IF(K15="A/B/C",IF(L15="A",1,IF(L15="B",0.5,IF(L15="C",0,"Blm Diisi"))),IF(K15="A/B/C/D",IF(L15="A",1,IF(L15="B",0.67,IF(L15="C",0.33,IF(L15="D",0,"Blm Diisi")))),IF(K15="A/B/C/D/E",IF(L15="A",1,IF(L15="B",0.75,IF(L15="C",0.5,IF(L15="D",0.25,IF(L15="E",0,"Blm Diisi")))))))))</f>
        <v>1</v>
      </c>
      <c r="N15" s="40"/>
      <c r="P15" s="39"/>
    </row>
    <row r="16" spans="1:16" customFormat="1" x14ac:dyDescent="0.35">
      <c r="A16" s="31"/>
      <c r="B16" s="32"/>
      <c r="C16" s="32">
        <v>3</v>
      </c>
      <c r="D16" s="201" t="s">
        <v>15</v>
      </c>
      <c r="E16" s="201"/>
      <c r="F16" s="33"/>
      <c r="G16" s="33"/>
      <c r="H16" s="34">
        <v>1</v>
      </c>
      <c r="I16" s="34"/>
      <c r="J16" s="34">
        <v>1</v>
      </c>
      <c r="K16" s="35"/>
      <c r="L16" s="35"/>
      <c r="M16" s="35">
        <f>AVERAGE(M17:M20)*J16</f>
        <v>1</v>
      </c>
      <c r="N16" s="36">
        <f>M16/J16</f>
        <v>1</v>
      </c>
      <c r="P16" s="43"/>
    </row>
    <row r="17" spans="1:16" customFormat="1" ht="101.5" x14ac:dyDescent="0.35">
      <c r="A17" s="37"/>
      <c r="B17" s="38"/>
      <c r="C17" s="38"/>
      <c r="D17" s="4" t="s">
        <v>12</v>
      </c>
      <c r="E17" s="3" t="s">
        <v>179</v>
      </c>
      <c r="F17" s="7"/>
      <c r="G17" s="6" t="s">
        <v>177</v>
      </c>
      <c r="H17" s="8"/>
      <c r="I17" s="3" t="s">
        <v>180</v>
      </c>
      <c r="J17" s="40"/>
      <c r="K17" s="6" t="s">
        <v>162</v>
      </c>
      <c r="L17" s="39" t="s">
        <v>437</v>
      </c>
      <c r="M17" s="6">
        <f t="shared" ref="M17:M20" si="0">IF(K17="Ya/Tidak",IF(L17="Ya",1,IF(L17="Tidak",0,"Blm Diisi")),IF(K17="A/B/C",IF(L17="A",1,IF(L17="B",0.5,IF(L17="C",0,"Blm Diisi"))),IF(K17="A/B/C/D",IF(L17="A",1,IF(L17="B",0.67,IF(L17="C",0.33,IF(L17="D",0,"Blm Diisi")))),IF(K17="A/B/C/D/E",IF(L17="A",1,IF(L17="B",0.75,IF(L17="C",0.5,IF(L17="D",0.25,IF(L17="E",0,"Blm Diisi")))))))))</f>
        <v>1</v>
      </c>
      <c r="N17" s="40"/>
      <c r="P17" s="39"/>
    </row>
    <row r="18" spans="1:16" customFormat="1" ht="58" x14ac:dyDescent="0.35">
      <c r="A18" s="37"/>
      <c r="B18" s="38"/>
      <c r="C18" s="38"/>
      <c r="D18" s="4" t="s">
        <v>16</v>
      </c>
      <c r="E18" s="3" t="s">
        <v>183</v>
      </c>
      <c r="F18" s="7"/>
      <c r="G18" s="6" t="s">
        <v>177</v>
      </c>
      <c r="H18" s="8"/>
      <c r="I18" s="3" t="s">
        <v>184</v>
      </c>
      <c r="J18" s="8"/>
      <c r="K18" s="6" t="s">
        <v>162</v>
      </c>
      <c r="L18" s="135" t="s">
        <v>437</v>
      </c>
      <c r="M18" s="6">
        <f t="shared" si="0"/>
        <v>1</v>
      </c>
      <c r="N18" s="40"/>
      <c r="P18" s="39"/>
    </row>
    <row r="19" spans="1:16" customFormat="1" ht="58" x14ac:dyDescent="0.35">
      <c r="A19" s="37"/>
      <c r="B19" s="38"/>
      <c r="C19" s="38"/>
      <c r="D19" s="4" t="s">
        <v>185</v>
      </c>
      <c r="E19" s="3" t="s">
        <v>186</v>
      </c>
      <c r="F19" s="6" t="s">
        <v>150</v>
      </c>
      <c r="G19" s="7"/>
      <c r="H19" s="8"/>
      <c r="I19" s="3" t="s">
        <v>187</v>
      </c>
      <c r="J19" s="8"/>
      <c r="K19" s="6" t="s">
        <v>162</v>
      </c>
      <c r="L19" s="135" t="s">
        <v>437</v>
      </c>
      <c r="M19" s="6">
        <f t="shared" si="0"/>
        <v>1</v>
      </c>
      <c r="N19" s="40"/>
      <c r="P19" s="39"/>
    </row>
    <row r="20" spans="1:16" customFormat="1" ht="101.5" x14ac:dyDescent="0.35">
      <c r="A20" s="37"/>
      <c r="B20" s="38"/>
      <c r="C20" s="38"/>
      <c r="D20" s="4" t="s">
        <v>211</v>
      </c>
      <c r="E20" s="2" t="s">
        <v>438</v>
      </c>
      <c r="F20" s="6"/>
      <c r="G20" s="7"/>
      <c r="H20" s="8"/>
      <c r="I20" s="3" t="s">
        <v>11</v>
      </c>
      <c r="J20" s="8"/>
      <c r="K20" s="6" t="s">
        <v>162</v>
      </c>
      <c r="L20" s="135" t="s">
        <v>437</v>
      </c>
      <c r="M20" s="6">
        <f t="shared" si="0"/>
        <v>1</v>
      </c>
      <c r="N20" s="40"/>
      <c r="P20" s="39"/>
    </row>
    <row r="21" spans="1:16" customFormat="1" x14ac:dyDescent="0.35">
      <c r="A21" s="31"/>
      <c r="B21" s="32"/>
      <c r="C21" s="32">
        <v>4</v>
      </c>
      <c r="D21" s="201" t="s">
        <v>17</v>
      </c>
      <c r="E21" s="201"/>
      <c r="F21" s="33"/>
      <c r="G21" s="33"/>
      <c r="H21" s="34">
        <v>0.5</v>
      </c>
      <c r="I21" s="34"/>
      <c r="J21" s="34">
        <v>0.5</v>
      </c>
      <c r="K21" s="35"/>
      <c r="L21" s="35"/>
      <c r="M21" s="35">
        <f>AVERAGE(M22:M23)*J21</f>
        <v>0.5</v>
      </c>
      <c r="N21" s="36">
        <f>M21/J21</f>
        <v>1</v>
      </c>
      <c r="P21" s="43"/>
    </row>
    <row r="22" spans="1:16" customFormat="1" ht="116" x14ac:dyDescent="0.35">
      <c r="A22" s="37"/>
      <c r="B22" s="38"/>
      <c r="C22" s="38"/>
      <c r="D22" s="4" t="s">
        <v>8</v>
      </c>
      <c r="E22" s="3" t="s">
        <v>456</v>
      </c>
      <c r="F22" s="6" t="s">
        <v>150</v>
      </c>
      <c r="G22" s="7"/>
      <c r="H22" s="8"/>
      <c r="I22" s="2" t="s">
        <v>435</v>
      </c>
      <c r="J22" s="8"/>
      <c r="K22" s="6" t="s">
        <v>162</v>
      </c>
      <c r="L22" s="135" t="s">
        <v>437</v>
      </c>
      <c r="M22" s="6">
        <f>IF(K22="Ya/Tidak",IF(L22="Ya",1,IF(L22="Tidak",0,"Blm Diisi")),IF(K22="A/B/C",IF(L22="A",1,IF(L22="B",0.5,IF(L22="C",0,"Blm Diisi"))),IF(K22="A/B/C/D",IF(L22="A",1,IF(L22="B",0.67,IF(L22="C",0.33,IF(L22="D",0,"Blm Diisi")))),IF(K22="A/B/C/D/E",IF(L22="A",1,IF(L22="B",0.75,IF(L22="C",0.5,IF(L22="D",0.25,IF(L22="E",0,"Blm Diisi")))))))))</f>
        <v>1</v>
      </c>
      <c r="N22" s="40"/>
      <c r="P22" s="39"/>
    </row>
    <row r="23" spans="1:16" customFormat="1" ht="116" x14ac:dyDescent="0.35">
      <c r="A23" s="37"/>
      <c r="B23" s="38"/>
      <c r="C23" s="38"/>
      <c r="D23" s="4" t="s">
        <v>10</v>
      </c>
      <c r="E23" s="3" t="s">
        <v>457</v>
      </c>
      <c r="F23" s="6" t="s">
        <v>150</v>
      </c>
      <c r="G23" s="7"/>
      <c r="H23" s="8"/>
      <c r="I23" s="2" t="s">
        <v>147</v>
      </c>
      <c r="J23" s="8"/>
      <c r="K23" s="6" t="s">
        <v>162</v>
      </c>
      <c r="L23" s="135" t="s">
        <v>437</v>
      </c>
      <c r="M23" s="6">
        <f>IF(K23="Ya/Tidak",IF(L23="Ya",1,IF(L23="Tidak",0,"Blm Diisi")),IF(K23="A/B/C",IF(L23="A",1,IF(L23="B",0.5,IF(L23="C",0,"Blm Diisi"))),IF(K23="A/B/C/D",IF(L23="A",1,IF(L23="B",0.67,IF(L23="C",0.33,IF(L23="D",0,"Blm Diisi")))),IF(K23="A/B/C/D/E",IF(L23="A",1,IF(L23="B",0.75,IF(L23="C",0.5,IF(L23="D",0.25,IF(L23="E",0,"Blm Diisi")))))))))</f>
        <v>1</v>
      </c>
      <c r="N23" s="40"/>
      <c r="P23" s="39"/>
    </row>
    <row r="24" spans="1:16" customFormat="1" x14ac:dyDescent="0.35">
      <c r="A24" s="46"/>
      <c r="B24" s="47" t="s">
        <v>19</v>
      </c>
      <c r="C24" s="48" t="s">
        <v>20</v>
      </c>
      <c r="D24" s="49"/>
      <c r="E24" s="50"/>
      <c r="F24" s="51"/>
      <c r="G24" s="51"/>
      <c r="H24" s="52">
        <v>5</v>
      </c>
      <c r="I24" s="52"/>
      <c r="J24" s="52"/>
      <c r="K24" s="53"/>
      <c r="L24" s="54"/>
      <c r="M24" s="53">
        <f>SUM(M25)</f>
        <v>1.25</v>
      </c>
      <c r="N24" s="55">
        <f>M24/H24</f>
        <v>0.25</v>
      </c>
      <c r="P24" s="54"/>
    </row>
    <row r="25" spans="1:16" customFormat="1" x14ac:dyDescent="0.35">
      <c r="A25" s="31"/>
      <c r="B25" s="32"/>
      <c r="C25" s="32">
        <v>1</v>
      </c>
      <c r="D25" s="201" t="s">
        <v>21</v>
      </c>
      <c r="E25" s="201"/>
      <c r="F25" s="33"/>
      <c r="G25" s="33"/>
      <c r="H25" s="34">
        <v>1.25</v>
      </c>
      <c r="I25" s="34"/>
      <c r="J25" s="34">
        <v>1.25</v>
      </c>
      <c r="K25" s="35"/>
      <c r="L25" s="136"/>
      <c r="M25" s="35">
        <f>AVERAGE(M26:M27)*J25</f>
        <v>1.25</v>
      </c>
      <c r="N25" s="36">
        <f>M25/J25</f>
        <v>1</v>
      </c>
      <c r="P25" s="43"/>
    </row>
    <row r="26" spans="1:16" customFormat="1" ht="87" x14ac:dyDescent="0.35">
      <c r="A26" s="37"/>
      <c r="B26" s="38"/>
      <c r="C26" s="38"/>
      <c r="D26" s="4" t="s">
        <v>8</v>
      </c>
      <c r="E26" s="56" t="s">
        <v>458</v>
      </c>
      <c r="F26" s="6" t="s">
        <v>150</v>
      </c>
      <c r="G26" s="7"/>
      <c r="H26" s="8"/>
      <c r="I26" s="149" t="s">
        <v>440</v>
      </c>
      <c r="J26" s="8"/>
      <c r="K26" s="6" t="s">
        <v>161</v>
      </c>
      <c r="L26" s="135" t="s">
        <v>437</v>
      </c>
      <c r="M26" s="6">
        <f>IF(K26="Ya/Tidak",IF(L26="Ya",1,IF(L26="Tidak",0,"Blm Diisi")),IF(K26="A/B/C",IF(L26="A",1,IF(L26="B",0.5,IF(L26="C",0,"Blm Diisi"))),IF(K26="A/B/C/D",IF(L26="A",1,IF(L26="B",0.67,IF(L26="C",0.33,IF(L26="D",0,"Blm Diisi")))),IF(K26="A/B/C/D/E",IF(L26="A",1,IF(L26="B",0.75,IF(L26="C",0.5,IF(L26="D",0.25,IF(L26="E",0,"Blm Diisi")))))))))</f>
        <v>1</v>
      </c>
      <c r="N26" s="40"/>
      <c r="P26" s="39"/>
    </row>
    <row r="27" spans="1:16" customFormat="1" ht="87" x14ac:dyDescent="0.35">
      <c r="A27" s="37"/>
      <c r="B27" s="38"/>
      <c r="C27" s="38"/>
      <c r="D27" s="4" t="s">
        <v>9</v>
      </c>
      <c r="E27" s="3" t="s">
        <v>193</v>
      </c>
      <c r="F27" s="6" t="s">
        <v>150</v>
      </c>
      <c r="G27" s="7"/>
      <c r="H27" s="8"/>
      <c r="I27" s="3" t="s">
        <v>22</v>
      </c>
      <c r="J27" s="8"/>
      <c r="K27" s="6" t="s">
        <v>161</v>
      </c>
      <c r="L27" s="135" t="s">
        <v>437</v>
      </c>
      <c r="M27" s="6">
        <f>IF(K27="Ya/Tidak",IF(L27="Ya",1,IF(L27="Tidak",0,"Blm Diisi")),IF(K27="A/B/C",IF(L27="A",1,IF(L27="B",0.5,IF(L27="C",0,"Blm Diisi"))),IF(K27="A/B/C/D",IF(L27="A",1,IF(L27="B",0.67,IF(L27="C",0.33,IF(L27="D",0,"Blm Diisi")))),IF(K27="A/B/C/D/E",IF(L27="A",1,IF(L27="B",0.75,IF(L27="C",0.5,IF(L27="D",0.25,IF(L27="E",0,"Blm Diisi")))))))))</f>
        <v>1</v>
      </c>
      <c r="N27" s="40"/>
      <c r="P27" s="39"/>
    </row>
    <row r="28" spans="1:16" customFormat="1" x14ac:dyDescent="0.35">
      <c r="A28" s="31"/>
      <c r="B28" s="32"/>
      <c r="C28" s="32">
        <v>2</v>
      </c>
      <c r="D28" s="201" t="s">
        <v>194</v>
      </c>
      <c r="E28" s="201"/>
      <c r="F28" s="33"/>
      <c r="G28" s="33"/>
      <c r="H28" s="34">
        <v>2.5</v>
      </c>
      <c r="I28" s="34"/>
      <c r="J28" s="34"/>
      <c r="K28" s="35"/>
      <c r="L28" s="136"/>
      <c r="M28" s="35"/>
      <c r="N28" s="36"/>
      <c r="P28" s="43"/>
    </row>
    <row r="29" spans="1:16" customFormat="1" x14ac:dyDescent="0.35">
      <c r="A29" s="46"/>
      <c r="B29" s="47" t="s">
        <v>23</v>
      </c>
      <c r="C29" s="48" t="s">
        <v>24</v>
      </c>
      <c r="D29" s="49"/>
      <c r="E29" s="50"/>
      <c r="F29" s="51"/>
      <c r="G29" s="51"/>
      <c r="H29" s="52">
        <v>6</v>
      </c>
      <c r="I29" s="52"/>
      <c r="J29" s="52"/>
      <c r="K29" s="53"/>
      <c r="L29" s="54"/>
      <c r="M29" s="53">
        <f>SUM(M30,M33)</f>
        <v>1.5</v>
      </c>
      <c r="N29" s="55">
        <f>M29/H29</f>
        <v>0.25</v>
      </c>
      <c r="P29" s="54"/>
    </row>
    <row r="30" spans="1:16" customFormat="1" x14ac:dyDescent="0.35">
      <c r="A30" s="31"/>
      <c r="B30" s="32"/>
      <c r="C30" s="58" t="s">
        <v>25</v>
      </c>
      <c r="D30" s="58" t="s">
        <v>26</v>
      </c>
      <c r="E30" s="163"/>
      <c r="F30" s="33"/>
      <c r="G30" s="33"/>
      <c r="H30" s="34">
        <v>1.5</v>
      </c>
      <c r="I30" s="59"/>
      <c r="J30" s="34">
        <v>1.5</v>
      </c>
      <c r="K30" s="35"/>
      <c r="L30" s="136"/>
      <c r="M30" s="35">
        <f>AVERAGE(M31:M32)*J30</f>
        <v>1.5</v>
      </c>
      <c r="N30" s="36">
        <f>M30/J30</f>
        <v>1</v>
      </c>
      <c r="P30" s="43"/>
    </row>
    <row r="31" spans="1:16" customFormat="1" ht="87" x14ac:dyDescent="0.35">
      <c r="A31" s="37"/>
      <c r="B31" s="38"/>
      <c r="C31" s="60"/>
      <c r="D31" s="4" t="s">
        <v>16</v>
      </c>
      <c r="E31" s="3" t="s">
        <v>459</v>
      </c>
      <c r="F31" s="6" t="s">
        <v>150</v>
      </c>
      <c r="G31" s="7"/>
      <c r="H31" s="8"/>
      <c r="I31" s="3" t="s">
        <v>436</v>
      </c>
      <c r="J31" s="8"/>
      <c r="K31" s="6" t="s">
        <v>161</v>
      </c>
      <c r="L31" s="135" t="s">
        <v>437</v>
      </c>
      <c r="M31" s="6">
        <f>IF(K31="Ya/Tidak",IF(L31="Ya",1,IF(L31="Tidak",0,"Blm Diisi")),IF(K31="A/B/C",IF(L31="A",1,IF(L31="B",0.5,IF(L31="C",0,"Blm Diisi"))),IF(K31="A/B/C/D",IF(L31="A",1,IF(L31="B",0.67,IF(L31="C",0.33,IF(L31="D",0,"Blm Diisi")))),IF(K31="A/B/C/D/E",IF(L31="A",1,IF(L31="B",0.75,IF(L31="C",0.5,IF(L31="D",0.25,IF(L31="E",0,"Blm Diisi")))))))))</f>
        <v>1</v>
      </c>
      <c r="N31" s="40"/>
      <c r="P31" s="39"/>
    </row>
    <row r="32" spans="1:16" customFormat="1" ht="29" x14ac:dyDescent="0.35">
      <c r="A32" s="37"/>
      <c r="B32" s="38"/>
      <c r="C32" s="60"/>
      <c r="D32" s="4" t="s">
        <v>441</v>
      </c>
      <c r="E32" s="1" t="s">
        <v>27</v>
      </c>
      <c r="F32" s="6"/>
      <c r="G32" s="7"/>
      <c r="H32" s="8"/>
      <c r="I32" s="3" t="s">
        <v>14</v>
      </c>
      <c r="J32" s="8"/>
      <c r="K32" s="6" t="s">
        <v>14</v>
      </c>
      <c r="L32" s="135" t="s">
        <v>150</v>
      </c>
      <c r="M32" s="6">
        <f t="shared" ref="M32" si="1">IF(K32="Ya/Tidak",IF(L32="Ya",1,IF(L32="Tidak",0,"Blm Diisi")),IF(K32="A/B/C",IF(L32="A",1,IF(L32="B",0.5,IF(L32="C",0,"Blm Diisi"))),IF(K32="A/B/C/D",IF(L32="A",1,IF(L32="B",0.67,IF(L32="C",0.33,IF(L32="D",0,"Blm Diisi")))),IF(K32="A/B/C/D/E",IF(L32="A",1,IF(L32="B",0.75,IF(L32="C",0.5,IF(L32="D",0.25,IF(L32="E",0,"Blm Diisi")))))))))</f>
        <v>1</v>
      </c>
      <c r="N32" s="40"/>
      <c r="P32" s="39"/>
    </row>
    <row r="33" spans="1:16" customFormat="1" x14ac:dyDescent="0.35">
      <c r="A33" s="31"/>
      <c r="B33" s="32"/>
      <c r="C33" s="58" t="s">
        <v>28</v>
      </c>
      <c r="D33" s="58" t="s">
        <v>29</v>
      </c>
      <c r="E33" s="61"/>
      <c r="F33" s="33"/>
      <c r="G33" s="33"/>
      <c r="H33" s="34">
        <v>3</v>
      </c>
      <c r="I33" s="61"/>
      <c r="J33" s="34"/>
      <c r="K33" s="62"/>
      <c r="L33" s="136"/>
      <c r="M33" s="35"/>
      <c r="N33" s="36"/>
      <c r="P33" s="63"/>
    </row>
    <row r="34" spans="1:16" customFormat="1" x14ac:dyDescent="0.35">
      <c r="A34" s="46"/>
      <c r="B34" s="47" t="s">
        <v>31</v>
      </c>
      <c r="C34" s="48" t="s">
        <v>32</v>
      </c>
      <c r="D34" s="49"/>
      <c r="E34" s="50"/>
      <c r="F34" s="51"/>
      <c r="G34" s="51"/>
      <c r="H34" s="52">
        <v>5</v>
      </c>
      <c r="I34" s="52"/>
      <c r="J34" s="52"/>
      <c r="K34" s="53"/>
      <c r="L34" s="54"/>
      <c r="M34" s="53">
        <f>SUM(M35,M39,M42,M45)</f>
        <v>2</v>
      </c>
      <c r="N34" s="55">
        <f>M34/H34</f>
        <v>0.4</v>
      </c>
      <c r="P34" s="54"/>
    </row>
    <row r="35" spans="1:16" customFormat="1" x14ac:dyDescent="0.35">
      <c r="A35" s="31"/>
      <c r="B35" s="32"/>
      <c r="C35" s="32">
        <v>1</v>
      </c>
      <c r="D35" s="201" t="s">
        <v>33</v>
      </c>
      <c r="E35" s="201"/>
      <c r="F35" s="33"/>
      <c r="G35" s="33"/>
      <c r="H35" s="134">
        <v>0.625</v>
      </c>
      <c r="I35" s="34"/>
      <c r="J35" s="134">
        <v>0.625</v>
      </c>
      <c r="K35" s="35"/>
      <c r="L35" s="136"/>
      <c r="M35" s="136">
        <f>AVERAGE(M36:M38)*J35</f>
        <v>0.625</v>
      </c>
      <c r="N35" s="36">
        <f>M35/J35</f>
        <v>1</v>
      </c>
      <c r="P35" s="43"/>
    </row>
    <row r="36" spans="1:16" customFormat="1" ht="58" x14ac:dyDescent="0.35">
      <c r="A36" s="37"/>
      <c r="B36" s="38"/>
      <c r="C36" s="38"/>
      <c r="D36" s="4" t="s">
        <v>9</v>
      </c>
      <c r="E36" s="3" t="s">
        <v>36</v>
      </c>
      <c r="F36" s="6" t="s">
        <v>150</v>
      </c>
      <c r="G36" s="7"/>
      <c r="H36" s="8"/>
      <c r="I36" s="3" t="s">
        <v>37</v>
      </c>
      <c r="J36" s="8"/>
      <c r="K36" s="6" t="s">
        <v>162</v>
      </c>
      <c r="L36" s="135" t="s">
        <v>437</v>
      </c>
      <c r="M36" s="6">
        <f>IF(K36="Ya/Tidak",IF(L36="Ya",1,IF(L36="Tidak",0,"Blm Diisi")),IF(K36="A/B/C",IF(L36="A",1,IF(L36="B",0.5,IF(L36="C",0,"Blm Diisi"))),IF(K36="A/B/C/D",IF(L36="A",1,IF(L36="B",0.67,IF(L36="C",0.33,IF(L36="D",0,"Blm Diisi")))),IF(K36="A/B/C/D/E",IF(L36="A",1,IF(L36="B",0.75,IF(L36="C",0.5,IF(L36="D",0.25,IF(L36="E",0,"Blm Diisi")))))))))</f>
        <v>1</v>
      </c>
      <c r="N36" s="40"/>
      <c r="P36" s="39"/>
    </row>
    <row r="37" spans="1:16" customFormat="1" ht="58" x14ac:dyDescent="0.35">
      <c r="A37" s="37"/>
      <c r="B37" s="38"/>
      <c r="C37" s="38"/>
      <c r="D37" s="4" t="s">
        <v>10</v>
      </c>
      <c r="E37" s="3" t="s">
        <v>38</v>
      </c>
      <c r="F37" s="6" t="s">
        <v>150</v>
      </c>
      <c r="G37" s="7"/>
      <c r="H37" s="8"/>
      <c r="I37" s="3" t="s">
        <v>153</v>
      </c>
      <c r="J37" s="8"/>
      <c r="K37" s="6" t="s">
        <v>162</v>
      </c>
      <c r="L37" s="135" t="s">
        <v>437</v>
      </c>
      <c r="M37" s="6">
        <f>IF(K37="Ya/Tidak",IF(L37="Ya",1,IF(L37="Tidak",0,"Blm Diisi")),IF(K37="A/B/C",IF(L37="A",1,IF(L37="B",0.5,IF(L37="C",0,"Blm Diisi"))),IF(K37="A/B/C/D",IF(L37="A",1,IF(L37="B",0.67,IF(L37="C",0.33,IF(L37="D",0,"Blm Diisi")))),IF(K37="A/B/C/D/E",IF(L37="A",1,IF(L37="B",0.75,IF(L37="C",0.5,IF(L37="D",0.25,IF(L37="E",0,"Blm Diisi")))))))))</f>
        <v>1</v>
      </c>
      <c r="N37" s="40"/>
      <c r="P37" s="39"/>
    </row>
    <row r="38" spans="1:16" customFormat="1" ht="116" x14ac:dyDescent="0.35">
      <c r="A38" s="37"/>
      <c r="B38" s="38"/>
      <c r="C38" s="38"/>
      <c r="D38" s="4" t="s">
        <v>12</v>
      </c>
      <c r="E38" s="3" t="s">
        <v>40</v>
      </c>
      <c r="F38" s="6" t="s">
        <v>150</v>
      </c>
      <c r="G38" s="7"/>
      <c r="H38" s="8"/>
      <c r="I38" s="3" t="s">
        <v>41</v>
      </c>
      <c r="J38" s="8"/>
      <c r="K38" s="6" t="s">
        <v>162</v>
      </c>
      <c r="L38" s="135" t="s">
        <v>437</v>
      </c>
      <c r="M38" s="6">
        <f>IF(K38="Ya/Tidak",IF(L38="Ya",1,IF(L38="Tidak",0,"Blm Diisi")),IF(K38="A/B/C",IF(L38="A",1,IF(L38="B",0.5,IF(L38="C",0,"Blm Diisi"))),IF(K38="A/B/C/D",IF(L38="A",1,IF(L38="B",0.67,IF(L38="C",0.33,IF(L38="D",0,"Blm Diisi")))),IF(K38="A/B/C/D/E",IF(L38="A",1,IF(L38="B",0.75,IF(L38="C",0.5,IF(L38="D",0.25,IF(L38="E",0,"Blm Diisi")))))))))</f>
        <v>1</v>
      </c>
      <c r="N38" s="40"/>
      <c r="P38" s="39"/>
    </row>
    <row r="39" spans="1:16" customFormat="1" x14ac:dyDescent="0.35">
      <c r="A39" s="31"/>
      <c r="B39" s="32"/>
      <c r="C39" s="32">
        <v>2</v>
      </c>
      <c r="D39" s="201" t="s">
        <v>42</v>
      </c>
      <c r="E39" s="201"/>
      <c r="F39" s="33"/>
      <c r="G39" s="33"/>
      <c r="H39" s="34">
        <v>0.75</v>
      </c>
      <c r="I39" s="34"/>
      <c r="J39" s="34">
        <v>0.75</v>
      </c>
      <c r="K39" s="35"/>
      <c r="L39" s="136"/>
      <c r="M39" s="35">
        <f>AVERAGE(M40:M41)*J39</f>
        <v>0.75</v>
      </c>
      <c r="N39" s="36">
        <f>M39/J39</f>
        <v>1</v>
      </c>
      <c r="P39" s="43"/>
    </row>
    <row r="40" spans="1:16" customFormat="1" ht="58" x14ac:dyDescent="0.35">
      <c r="A40" s="37"/>
      <c r="B40" s="38"/>
      <c r="C40" s="38"/>
      <c r="D40" s="4" t="s">
        <v>10</v>
      </c>
      <c r="E40" s="3" t="s">
        <v>44</v>
      </c>
      <c r="F40" s="6" t="s">
        <v>150</v>
      </c>
      <c r="G40" s="7"/>
      <c r="H40" s="8"/>
      <c r="I40" s="3" t="s">
        <v>45</v>
      </c>
      <c r="J40" s="8"/>
      <c r="K40" s="6" t="s">
        <v>162</v>
      </c>
      <c r="L40" s="135" t="s">
        <v>437</v>
      </c>
      <c r="M40" s="6">
        <f>IF(K40="Ya/Tidak",IF(L40="Ya",1,IF(L40="Tidak",0,"Blm Diisi")),IF(K40="A/B/C",IF(L40="A",1,IF(L40="B",0.5,IF(L40="C",0,"Blm Diisi"))),IF(K40="A/B/C/D",IF(L40="A",1,IF(L40="B",0.67,IF(L40="C",0.33,IF(L40="D",0,"Blm Diisi")))),IF(K40="A/B/C/D/E",IF(L40="A",1,IF(L40="B",0.75,IF(L40="C",0.5,IF(L40="D",0.25,IF(L40="E",0,"Blm Diisi")))))))))</f>
        <v>1</v>
      </c>
      <c r="N40" s="40"/>
      <c r="P40" s="39"/>
    </row>
    <row r="41" spans="1:16" customFormat="1" ht="72.5" x14ac:dyDescent="0.35">
      <c r="A41" s="37"/>
      <c r="B41" s="38"/>
      <c r="C41" s="38"/>
      <c r="D41" s="4" t="s">
        <v>12</v>
      </c>
      <c r="E41" s="3" t="s">
        <v>221</v>
      </c>
      <c r="F41" s="6" t="s">
        <v>150</v>
      </c>
      <c r="G41" s="7"/>
      <c r="H41" s="8"/>
      <c r="I41" s="3" t="s">
        <v>45</v>
      </c>
      <c r="J41" s="6"/>
      <c r="K41" s="6" t="s">
        <v>162</v>
      </c>
      <c r="L41" s="39" t="s">
        <v>437</v>
      </c>
      <c r="M41" s="6">
        <f>IF(K41="Ya/Tidak",IF(L41="Ya",1,IF(L41="Tidak",0,"Blm Diisi")),IF(K41="A/B/C",IF(L41="A",1,IF(L41="B",0.5,IF(L41="C",0,"Blm Diisi"))),IF(K41="A/B/C/D",IF(L41="A",1,IF(L41="B",0.67,IF(L41="C",0.33,IF(L41="D",0,"Blm Diisi")))),IF(K41="A/B/C/D/E",IF(L41="A",1,IF(L41="B",0.75,IF(L41="C",0.5,IF(L41="D",0.25,IF(L41="E",0,"Blm Diisi")))))))))</f>
        <v>1</v>
      </c>
      <c r="N41" s="40"/>
      <c r="P41" s="39"/>
    </row>
    <row r="42" spans="1:16" customFormat="1" x14ac:dyDescent="0.35">
      <c r="A42" s="31"/>
      <c r="B42" s="32"/>
      <c r="C42" s="32">
        <v>3</v>
      </c>
      <c r="D42" s="201" t="s">
        <v>46</v>
      </c>
      <c r="E42" s="201"/>
      <c r="F42" s="33"/>
      <c r="G42" s="33"/>
      <c r="H42" s="134">
        <v>0.625</v>
      </c>
      <c r="I42" s="34"/>
      <c r="J42" s="134">
        <v>0.625</v>
      </c>
      <c r="K42" s="35"/>
      <c r="L42" s="136"/>
      <c r="M42" s="136">
        <f>AVERAGE(M43:M44)*J42</f>
        <v>0.625</v>
      </c>
      <c r="N42" s="36">
        <f>M42/J42</f>
        <v>1</v>
      </c>
      <c r="P42" s="43"/>
    </row>
    <row r="43" spans="1:16" customFormat="1" ht="58" x14ac:dyDescent="0.35">
      <c r="A43" s="37"/>
      <c r="B43" s="38"/>
      <c r="C43" s="38"/>
      <c r="D43" s="4" t="s">
        <v>9</v>
      </c>
      <c r="E43" s="3" t="s">
        <v>47</v>
      </c>
      <c r="F43" s="6" t="s">
        <v>150</v>
      </c>
      <c r="G43" s="7"/>
      <c r="H43" s="8"/>
      <c r="I43" s="57" t="s">
        <v>48</v>
      </c>
      <c r="J43" s="8"/>
      <c r="K43" s="6" t="s">
        <v>162</v>
      </c>
      <c r="L43" s="135" t="s">
        <v>437</v>
      </c>
      <c r="M43" s="6">
        <f>IF(K43="Ya/Tidak",IF(L43="Ya",1,IF(L43="Tidak",0,"Blm Diisi")),IF(K43="A/B/C",IF(L43="A",1,IF(L43="B",0.5,IF(L43="C",0,"Blm Diisi"))),IF(K43="A/B/C/D",IF(L43="A",1,IF(L43="B",0.67,IF(L43="C",0.33,IF(L43="D",0,"Blm Diisi")))),IF(K43="A/B/C/D/E",IF(L43="A",1,IF(L43="B",0.75,IF(L43="C",0.5,IF(L43="D",0.25,IF(L43="E",0,"Blm Diisi")))))))))</f>
        <v>1</v>
      </c>
      <c r="N43" s="40"/>
      <c r="P43" s="39"/>
    </row>
    <row r="44" spans="1:16" customFormat="1" ht="72.5" x14ac:dyDescent="0.35">
      <c r="A44" s="37"/>
      <c r="B44" s="38"/>
      <c r="C44" s="38"/>
      <c r="D44" s="4" t="s">
        <v>10</v>
      </c>
      <c r="E44" s="3" t="s">
        <v>49</v>
      </c>
      <c r="F44" s="6" t="s">
        <v>150</v>
      </c>
      <c r="G44" s="7"/>
      <c r="H44" s="8"/>
      <c r="I44" s="3" t="s">
        <v>50</v>
      </c>
      <c r="J44" s="8"/>
      <c r="K44" s="6" t="s">
        <v>161</v>
      </c>
      <c r="L44" s="135" t="s">
        <v>437</v>
      </c>
      <c r="M44" s="6">
        <f>IF(K44="Ya/Tidak",IF(L44="Ya",1,IF(L44="Tidak",0,"Blm Diisi")),IF(K44="A/B/C",IF(L44="A",1,IF(L44="B",0.5,IF(L44="C",0,"Blm Diisi"))),IF(K44="A/B/C/D",IF(L44="A",1,IF(L44="B",0.67,IF(L44="C",0.33,IF(L44="D",0,"Blm Diisi")))),IF(K44="A/B/C/D/E",IF(L44="A",1,IF(L44="B",0.75,IF(L44="C",0.5,IF(L44="D",0.25,IF(L44="E",0,"Blm Diisi")))))))))</f>
        <v>1</v>
      </c>
      <c r="N44" s="40"/>
      <c r="P44" s="39"/>
    </row>
    <row r="45" spans="1:16" customFormat="1" ht="15" customHeight="1" x14ac:dyDescent="0.35">
      <c r="A45" s="31"/>
      <c r="B45" s="32"/>
      <c r="C45" s="32">
        <v>4</v>
      </c>
      <c r="D45" s="201" t="s">
        <v>224</v>
      </c>
      <c r="E45" s="201"/>
      <c r="F45" s="62"/>
      <c r="G45" s="33"/>
      <c r="H45" s="34">
        <v>1</v>
      </c>
      <c r="I45" s="61"/>
      <c r="J45" s="34"/>
      <c r="K45" s="62"/>
      <c r="L45" s="65"/>
      <c r="M45" s="35"/>
      <c r="N45" s="36"/>
      <c r="P45" s="65"/>
    </row>
    <row r="46" spans="1:16" customFormat="1" x14ac:dyDescent="0.35">
      <c r="A46" s="46"/>
      <c r="B46" s="47" t="s">
        <v>51</v>
      </c>
      <c r="C46" s="48" t="s">
        <v>52</v>
      </c>
      <c r="D46" s="49"/>
      <c r="E46" s="50"/>
      <c r="F46" s="51"/>
      <c r="G46" s="51"/>
      <c r="H46" s="52">
        <v>15</v>
      </c>
      <c r="I46" s="52"/>
      <c r="J46" s="52"/>
      <c r="K46" s="53"/>
      <c r="L46" s="54"/>
      <c r="M46" s="53">
        <f>SUM(M47,M52,M53,M56,M57,M64,M67,M70)</f>
        <v>3.5</v>
      </c>
      <c r="N46" s="55">
        <f>M46/H46</f>
        <v>0.23333333333333334</v>
      </c>
      <c r="P46" s="54"/>
    </row>
    <row r="47" spans="1:16" customFormat="1" x14ac:dyDescent="0.35">
      <c r="A47" s="31"/>
      <c r="B47" s="32"/>
      <c r="C47" s="32">
        <v>1</v>
      </c>
      <c r="D47" s="201" t="s">
        <v>228</v>
      </c>
      <c r="E47" s="201"/>
      <c r="F47" s="33"/>
      <c r="G47" s="33"/>
      <c r="H47" s="34">
        <v>0.5</v>
      </c>
      <c r="I47" s="34"/>
      <c r="J47" s="34">
        <v>0.5</v>
      </c>
      <c r="K47" s="35"/>
      <c r="L47" s="136"/>
      <c r="M47" s="35">
        <f>AVERAGE(M48:M51)*J47</f>
        <v>0.5</v>
      </c>
      <c r="N47" s="36">
        <f>M47/J47</f>
        <v>1</v>
      </c>
      <c r="P47" s="43"/>
    </row>
    <row r="48" spans="1:16" customFormat="1" ht="58" x14ac:dyDescent="0.35">
      <c r="A48" s="37"/>
      <c r="B48" s="38"/>
      <c r="C48" s="38"/>
      <c r="D48" s="4" t="s">
        <v>8</v>
      </c>
      <c r="E48" s="3" t="s">
        <v>229</v>
      </c>
      <c r="F48" s="6" t="s">
        <v>150</v>
      </c>
      <c r="G48" s="7"/>
      <c r="H48" s="8"/>
      <c r="I48" s="3" t="s">
        <v>230</v>
      </c>
      <c r="J48" s="8"/>
      <c r="K48" s="6" t="s">
        <v>162</v>
      </c>
      <c r="L48" s="135" t="s">
        <v>437</v>
      </c>
      <c r="M48" s="6">
        <f t="shared" ref="M48:M49" si="2">IF(K48="Ya/Tidak",IF(L48="Ya",1,IF(L48="Tidak",0,"Blm Diisi")),IF(K48="A/B/C",IF(L48="A",1,IF(L48="B",0.5,IF(L48="C",0,"Blm Diisi"))),IF(K48="A/B/C/D",IF(L48="A",1,IF(L48="B",0.67,IF(L48="C",0.33,IF(L48="D",0,"Blm Diisi")))),IF(K48="A/B/C/D/E",IF(L48="A",1,IF(L48="B",0.75,IF(L48="C",0.5,IF(L48="D",0.25,IF(L48="E",0,"Blm Diisi")))))))))</f>
        <v>1</v>
      </c>
      <c r="N48" s="40"/>
      <c r="P48" s="39"/>
    </row>
    <row r="49" spans="1:16" customFormat="1" ht="58" x14ac:dyDescent="0.35">
      <c r="A49" s="37"/>
      <c r="B49" s="38"/>
      <c r="C49" s="38"/>
      <c r="D49" s="4" t="s">
        <v>9</v>
      </c>
      <c r="E49" s="3" t="s">
        <v>231</v>
      </c>
      <c r="F49" s="6" t="s">
        <v>150</v>
      </c>
      <c r="G49" s="7"/>
      <c r="H49" s="8"/>
      <c r="I49" s="3" t="s">
        <v>232</v>
      </c>
      <c r="J49" s="8"/>
      <c r="K49" s="6" t="s">
        <v>162</v>
      </c>
      <c r="L49" s="135" t="s">
        <v>437</v>
      </c>
      <c r="M49" s="6">
        <f t="shared" si="2"/>
        <v>1</v>
      </c>
      <c r="N49" s="40"/>
      <c r="P49" s="39"/>
    </row>
    <row r="50" spans="1:16" customFormat="1" ht="72.5" x14ac:dyDescent="0.35">
      <c r="A50" s="37"/>
      <c r="B50" s="38"/>
      <c r="C50" s="38"/>
      <c r="D50" s="4" t="s">
        <v>13</v>
      </c>
      <c r="E50" s="3" t="s">
        <v>460</v>
      </c>
      <c r="F50" s="6"/>
      <c r="G50" s="7"/>
      <c r="H50" s="8"/>
      <c r="I50" s="3" t="s">
        <v>461</v>
      </c>
      <c r="J50" s="8"/>
      <c r="K50" s="6" t="s">
        <v>162</v>
      </c>
      <c r="L50" s="135" t="s">
        <v>437</v>
      </c>
      <c r="M50" s="6">
        <f>IF(K50="Ya/Tidak",IF(L50="Ya",1,IF(L50="Tidak",0,"Blm Diisi")),IF(K50="A/B/C",IF(L50="A",1,IF(L50="B",0.5,IF(L50="C",0,"Blm Diisi"))),IF(K50="A/B/C/D",IF(L50="A",1,IF(L50="B",0.67,IF(L50="C",0.33,IF(L50="D",0,"Blm Diisi")))),IF(K50="A/B/C/D/E",IF(L50="A",1,IF(L50="B",0.75,IF(L50="C",0.5,IF(L50="D",0.25,IF(L50="E",0,"Blm Diisi")))))))))</f>
        <v>1</v>
      </c>
      <c r="N50" s="40"/>
      <c r="P50" s="39"/>
    </row>
    <row r="51" spans="1:16" customFormat="1" ht="43.5" x14ac:dyDescent="0.35">
      <c r="A51" s="37"/>
      <c r="B51" s="38"/>
      <c r="C51" s="38"/>
      <c r="D51" s="4" t="s">
        <v>185</v>
      </c>
      <c r="E51" s="3" t="s">
        <v>444</v>
      </c>
      <c r="F51" s="6"/>
      <c r="G51" s="7"/>
      <c r="H51" s="8"/>
      <c r="I51" s="3" t="s">
        <v>53</v>
      </c>
      <c r="J51" s="8"/>
      <c r="K51" s="6" t="s">
        <v>161</v>
      </c>
      <c r="L51" s="135" t="s">
        <v>437</v>
      </c>
      <c r="M51" s="6">
        <f>IF(K51="Ya/Tidak",IF(L51="Ya",1,IF(L51="Tidak",0,"Blm Diisi")),IF(K51="A/B/C",IF(L51="A",1,IF(L51="B",0.5,IF(L51="C",0,"Blm Diisi"))),IF(K51="A/B/C/D",IF(L51="A",1,IF(L51="B",0.67,IF(L51="C",0.33,IF(L51="D",0,"Blm Diisi")))),IF(K51="A/B/C/D/E",IF(L51="A",1,IF(L51="B",0.75,IF(L51="C",0.5,IF(L51="D",0.25,IF(L51="E",0,"Blm Diisi")))))))))</f>
        <v>1</v>
      </c>
      <c r="N51" s="40"/>
      <c r="P51" s="39"/>
    </row>
    <row r="52" spans="1:16" customFormat="1" x14ac:dyDescent="0.35">
      <c r="A52" s="31"/>
      <c r="B52" s="32"/>
      <c r="C52" s="32">
        <v>2</v>
      </c>
      <c r="D52" s="201" t="s">
        <v>239</v>
      </c>
      <c r="E52" s="201"/>
      <c r="F52" s="33"/>
      <c r="G52" s="33"/>
      <c r="H52" s="34">
        <v>2</v>
      </c>
      <c r="I52" s="34"/>
      <c r="J52" s="34"/>
      <c r="K52" s="35"/>
      <c r="L52" s="136"/>
      <c r="M52" s="35"/>
      <c r="N52" s="36"/>
      <c r="P52" s="43"/>
    </row>
    <row r="53" spans="1:16" customFormat="1" x14ac:dyDescent="0.35">
      <c r="A53" s="31"/>
      <c r="B53" s="32"/>
      <c r="C53" s="32">
        <v>3</v>
      </c>
      <c r="D53" s="201" t="s">
        <v>250</v>
      </c>
      <c r="E53" s="201"/>
      <c r="F53" s="33"/>
      <c r="G53" s="33"/>
      <c r="H53" s="34">
        <v>0.5</v>
      </c>
      <c r="I53" s="34"/>
      <c r="J53" s="34">
        <v>0.5</v>
      </c>
      <c r="K53" s="35"/>
      <c r="L53" s="136"/>
      <c r="M53" s="35">
        <f>AVERAGE(M54:M55)*J53</f>
        <v>0.5</v>
      </c>
      <c r="N53" s="36">
        <f>M53/J53</f>
        <v>1</v>
      </c>
      <c r="P53" s="43"/>
    </row>
    <row r="54" spans="1:16" customFormat="1" ht="58" x14ac:dyDescent="0.35">
      <c r="A54" s="37"/>
      <c r="B54" s="38"/>
      <c r="C54" s="38"/>
      <c r="D54" s="4" t="s">
        <v>10</v>
      </c>
      <c r="E54" s="3" t="s">
        <v>54</v>
      </c>
      <c r="F54" s="6" t="s">
        <v>150</v>
      </c>
      <c r="G54" s="7"/>
      <c r="H54" s="8"/>
      <c r="I54" s="3" t="s">
        <v>255</v>
      </c>
      <c r="J54" s="8"/>
      <c r="K54" s="6" t="s">
        <v>162</v>
      </c>
      <c r="L54" s="39" t="s">
        <v>437</v>
      </c>
      <c r="M54" s="6">
        <f t="shared" ref="M54:M55" si="3">IF(K54="Ya/Tidak",IF(L54="Ya",1,IF(L54="Tidak",0,"Blm Diisi")),IF(K54="A/B/C",IF(L54="A",1,IF(L54="B",0.5,IF(L54="C",0,"Blm Diisi"))),IF(K54="A/B/C/D",IF(L54="A",1,IF(L54="B",0.67,IF(L54="C",0.33,IF(L54="D",0,"Blm Diisi")))),IF(K54="A/B/C/D/E",IF(L54="A",1,IF(L54="B",0.75,IF(L54="C",0.5,IF(L54="D",0.25,IF(L54="E",0,"Blm Diisi")))))))))</f>
        <v>1</v>
      </c>
      <c r="N54" s="40"/>
      <c r="P54" s="39"/>
    </row>
    <row r="55" spans="1:16" customFormat="1" ht="101.5" x14ac:dyDescent="0.35">
      <c r="A55" s="37"/>
      <c r="B55" s="38"/>
      <c r="C55" s="38"/>
      <c r="D55" s="4" t="s">
        <v>13</v>
      </c>
      <c r="E55" s="3" t="s">
        <v>55</v>
      </c>
      <c r="F55" s="6" t="s">
        <v>150</v>
      </c>
      <c r="G55" s="7"/>
      <c r="H55" s="8"/>
      <c r="I55" s="3" t="s">
        <v>258</v>
      </c>
      <c r="J55" s="8"/>
      <c r="K55" s="6" t="s">
        <v>162</v>
      </c>
      <c r="L55" s="135" t="s">
        <v>437</v>
      </c>
      <c r="M55" s="6">
        <f t="shared" si="3"/>
        <v>1</v>
      </c>
      <c r="N55" s="40"/>
      <c r="P55" s="39"/>
    </row>
    <row r="56" spans="1:16" customFormat="1" x14ac:dyDescent="0.35">
      <c r="A56" s="31"/>
      <c r="B56" s="32"/>
      <c r="C56" s="32">
        <v>4</v>
      </c>
      <c r="D56" s="201" t="s">
        <v>260</v>
      </c>
      <c r="E56" s="201"/>
      <c r="F56" s="33"/>
      <c r="G56" s="33"/>
      <c r="H56" s="34">
        <v>6</v>
      </c>
      <c r="I56" s="34"/>
      <c r="J56" s="34"/>
      <c r="K56" s="35"/>
      <c r="L56" s="136"/>
      <c r="M56" s="35"/>
      <c r="N56" s="36"/>
      <c r="P56" s="43"/>
    </row>
    <row r="57" spans="1:16" customFormat="1" x14ac:dyDescent="0.35">
      <c r="A57" s="31"/>
      <c r="B57" s="32"/>
      <c r="C57" s="32">
        <v>5</v>
      </c>
      <c r="D57" s="201" t="s">
        <v>271</v>
      </c>
      <c r="E57" s="201"/>
      <c r="F57" s="33"/>
      <c r="G57" s="33"/>
      <c r="H57" s="34">
        <v>1</v>
      </c>
      <c r="I57" s="34" t="s">
        <v>57</v>
      </c>
      <c r="J57" s="34">
        <v>1</v>
      </c>
      <c r="K57" s="35"/>
      <c r="L57" s="136"/>
      <c r="M57" s="35">
        <f>AVERAGE(M58:M63)*J57</f>
        <v>1</v>
      </c>
      <c r="N57" s="36">
        <f>M57/J57</f>
        <v>1</v>
      </c>
      <c r="P57" s="43"/>
    </row>
    <row r="58" spans="1:16" customFormat="1" ht="58" x14ac:dyDescent="0.35">
      <c r="A58" s="37"/>
      <c r="B58" s="38"/>
      <c r="C58" s="38"/>
      <c r="D58" s="4" t="s">
        <v>8</v>
      </c>
      <c r="E58" s="3" t="s">
        <v>272</v>
      </c>
      <c r="F58" s="6" t="s">
        <v>150</v>
      </c>
      <c r="G58" s="7"/>
      <c r="H58" s="8"/>
      <c r="I58" s="3" t="s">
        <v>273</v>
      </c>
      <c r="J58" s="40"/>
      <c r="K58" s="6" t="s">
        <v>162</v>
      </c>
      <c r="L58" s="39" t="s">
        <v>437</v>
      </c>
      <c r="M58" s="6">
        <f t="shared" ref="M58:M63" si="4">IF(K58="Ya/Tidak",IF(L58="Ya",1,IF(L58="Tidak",0,"Blm Diisi")),IF(K58="A/B/C",IF(L58="A",1,IF(L58="B",0.5,IF(L58="C",0,"Blm Diisi"))),IF(K58="A/B/C/D",IF(L58="A",1,IF(L58="B",0.67,IF(L58="C",0.33,IF(L58="D",0,"Blm Diisi")))),IF(K58="A/B/C/D/E",IF(L58="A",1,IF(L58="B",0.75,IF(L58="C",0.5,IF(L58="D",0.25,IF(L58="E",0,"Blm Diisi")))))))))</f>
        <v>1</v>
      </c>
      <c r="N58" s="40"/>
      <c r="P58" s="39"/>
    </row>
    <row r="59" spans="1:16" customFormat="1" ht="116" x14ac:dyDescent="0.35">
      <c r="A59" s="37"/>
      <c r="B59" s="38"/>
      <c r="C59" s="38"/>
      <c r="D59" s="4" t="s">
        <v>9</v>
      </c>
      <c r="E59" s="3" t="s">
        <v>58</v>
      </c>
      <c r="F59" s="6" t="s">
        <v>150</v>
      </c>
      <c r="G59" s="7"/>
      <c r="H59" s="8"/>
      <c r="I59" s="3" t="s">
        <v>274</v>
      </c>
      <c r="J59" s="40"/>
      <c r="K59" s="6" t="s">
        <v>162</v>
      </c>
      <c r="L59" s="39" t="s">
        <v>437</v>
      </c>
      <c r="M59" s="6">
        <f t="shared" si="4"/>
        <v>1</v>
      </c>
      <c r="N59" s="40"/>
      <c r="P59" s="39"/>
    </row>
    <row r="60" spans="1:16" customFormat="1" ht="116" x14ac:dyDescent="0.35">
      <c r="A60" s="37"/>
      <c r="B60" s="38"/>
      <c r="C60" s="38"/>
      <c r="D60" s="4" t="s">
        <v>10</v>
      </c>
      <c r="E60" s="3" t="s">
        <v>59</v>
      </c>
      <c r="F60" s="6" t="s">
        <v>150</v>
      </c>
      <c r="G60" s="7"/>
      <c r="H60" s="8"/>
      <c r="I60" s="3" t="s">
        <v>275</v>
      </c>
      <c r="J60" s="40"/>
      <c r="K60" s="6" t="s">
        <v>162</v>
      </c>
      <c r="L60" s="39" t="s">
        <v>437</v>
      </c>
      <c r="M60" s="6">
        <f t="shared" si="4"/>
        <v>1</v>
      </c>
      <c r="N60" s="40"/>
      <c r="P60" s="39"/>
    </row>
    <row r="61" spans="1:16" customFormat="1" ht="87" x14ac:dyDescent="0.35">
      <c r="A61" s="37"/>
      <c r="B61" s="38"/>
      <c r="C61" s="38"/>
      <c r="D61" s="4" t="s">
        <v>12</v>
      </c>
      <c r="E61" s="3" t="s">
        <v>276</v>
      </c>
      <c r="F61" s="6" t="s">
        <v>150</v>
      </c>
      <c r="G61" s="7"/>
      <c r="H61" s="8"/>
      <c r="I61" s="3" t="s">
        <v>277</v>
      </c>
      <c r="J61" s="40"/>
      <c r="K61" s="6" t="s">
        <v>162</v>
      </c>
      <c r="L61" s="39" t="s">
        <v>437</v>
      </c>
      <c r="M61" s="6">
        <f t="shared" si="4"/>
        <v>1</v>
      </c>
      <c r="N61" s="40"/>
      <c r="P61" s="45"/>
    </row>
    <row r="62" spans="1:16" customFormat="1" ht="43.5" x14ac:dyDescent="0.35">
      <c r="A62" s="37"/>
      <c r="B62" s="38"/>
      <c r="C62" s="38"/>
      <c r="D62" s="4" t="s">
        <v>13</v>
      </c>
      <c r="E62" s="3" t="s">
        <v>278</v>
      </c>
      <c r="F62" s="6" t="s">
        <v>150</v>
      </c>
      <c r="G62" s="7"/>
      <c r="H62" s="8"/>
      <c r="I62" s="3" t="s">
        <v>279</v>
      </c>
      <c r="J62" s="40"/>
      <c r="K62" s="6" t="s">
        <v>162</v>
      </c>
      <c r="L62" s="39" t="s">
        <v>437</v>
      </c>
      <c r="M62" s="6">
        <f t="shared" si="4"/>
        <v>1</v>
      </c>
      <c r="N62" s="40"/>
      <c r="P62" s="39"/>
    </row>
    <row r="63" spans="1:16" customFormat="1" ht="116" x14ac:dyDescent="0.35">
      <c r="A63" s="37"/>
      <c r="B63" s="38"/>
      <c r="C63" s="38"/>
      <c r="D63" s="4" t="s">
        <v>16</v>
      </c>
      <c r="E63" s="3" t="s">
        <v>462</v>
      </c>
      <c r="F63" s="6" t="s">
        <v>150</v>
      </c>
      <c r="G63" s="7"/>
      <c r="H63" s="8"/>
      <c r="I63" s="161" t="s">
        <v>465</v>
      </c>
      <c r="J63" s="7"/>
      <c r="K63" s="6" t="s">
        <v>162</v>
      </c>
      <c r="L63" s="39" t="s">
        <v>437</v>
      </c>
      <c r="M63" s="6">
        <f t="shared" si="4"/>
        <v>1</v>
      </c>
      <c r="N63" s="40"/>
      <c r="P63" s="39"/>
    </row>
    <row r="64" spans="1:16" customFormat="1" x14ac:dyDescent="0.35">
      <c r="A64" s="31"/>
      <c r="B64" s="32"/>
      <c r="C64" s="32">
        <v>6</v>
      </c>
      <c r="D64" s="201" t="s">
        <v>283</v>
      </c>
      <c r="E64" s="201"/>
      <c r="F64" s="33"/>
      <c r="G64" s="33"/>
      <c r="H64" s="34">
        <v>0.5</v>
      </c>
      <c r="I64" s="34"/>
      <c r="J64" s="34">
        <v>0.5</v>
      </c>
      <c r="K64" s="35"/>
      <c r="L64" s="70"/>
      <c r="M64" s="35">
        <f>AVERAGE(M65:M66)*J64</f>
        <v>0.5</v>
      </c>
      <c r="N64" s="36">
        <f>M64/J64</f>
        <v>1</v>
      </c>
      <c r="P64" s="70"/>
    </row>
    <row r="65" spans="1:16" customFormat="1" ht="116" x14ac:dyDescent="0.35">
      <c r="A65" s="37"/>
      <c r="B65" s="38"/>
      <c r="C65" s="38"/>
      <c r="D65" s="4" t="s">
        <v>9</v>
      </c>
      <c r="E65" s="3" t="s">
        <v>60</v>
      </c>
      <c r="F65" s="6" t="s">
        <v>150</v>
      </c>
      <c r="G65" s="7"/>
      <c r="H65" s="8"/>
      <c r="I65" s="3" t="s">
        <v>286</v>
      </c>
      <c r="J65" s="7"/>
      <c r="K65" s="6" t="s">
        <v>162</v>
      </c>
      <c r="L65" s="39" t="s">
        <v>437</v>
      </c>
      <c r="M65" s="6">
        <f>IF(K65="Ya/Tidak",IF(L65="Ya",1,IF(L65="Tidak",0,"Blm Diisi")),IF(K65="A/B/C",IF(L65="A",1,IF(L65="B",0.5,IF(L65="C",0,"Blm Diisi"))),IF(K65="A/B/C/D",IF(L65="A",1,IF(L65="B",0.67,IF(L65="C",0.33,IF(L65="D",0,"Blm Diisi")))),IF(K65="A/B/C/D/E",IF(L65="A",1,IF(L65="B",0.75,IF(L65="C",0.5,IF(L65="D",0.25,IF(L65="E",0,"Blm Diisi")))))))))</f>
        <v>1</v>
      </c>
      <c r="N65" s="40"/>
      <c r="P65" s="39"/>
    </row>
    <row r="66" spans="1:16" customFormat="1" ht="86.5" customHeight="1" x14ac:dyDescent="0.35">
      <c r="A66" s="37"/>
      <c r="B66" s="38"/>
      <c r="C66" s="38"/>
      <c r="D66" s="4" t="s">
        <v>10</v>
      </c>
      <c r="E66" s="3" t="s">
        <v>61</v>
      </c>
      <c r="F66" s="6" t="s">
        <v>150</v>
      </c>
      <c r="G66" s="7"/>
      <c r="H66" s="8"/>
      <c r="I66" s="3" t="s">
        <v>287</v>
      </c>
      <c r="J66" s="7"/>
      <c r="K66" s="6" t="s">
        <v>161</v>
      </c>
      <c r="L66" s="39" t="s">
        <v>437</v>
      </c>
      <c r="M66" s="6">
        <f>IF(K66="Ya/Tidak",IF(L66="Ya",1,IF(L66="Tidak",0,"Blm Diisi")),IF(K66="A/B/C",IF(L66="A",1,IF(L66="B",0.5,IF(L66="C",0,"Blm Diisi"))),IF(K66="A/B/C/D",IF(L66="A",1,IF(L66="B",0.67,IF(L66="C",0.33,IF(L66="D",0,"Blm Diisi")))),IF(K66="A/B/C/D/E",IF(L66="A",1,IF(L66="B",0.75,IF(L66="C",0.5,IF(L66="D",0.25,IF(L66="E",0,"Blm Diisi")))))))))</f>
        <v>1</v>
      </c>
      <c r="N66" s="40"/>
      <c r="P66" s="39"/>
    </row>
    <row r="67" spans="1:16" customFormat="1" x14ac:dyDescent="0.35">
      <c r="A67" s="31"/>
      <c r="B67" s="32"/>
      <c r="C67" s="32">
        <v>7</v>
      </c>
      <c r="D67" s="201" t="s">
        <v>289</v>
      </c>
      <c r="E67" s="201"/>
      <c r="F67" s="33"/>
      <c r="G67" s="33"/>
      <c r="H67" s="34">
        <v>0.5</v>
      </c>
      <c r="I67" s="34"/>
      <c r="J67" s="34">
        <v>0.5</v>
      </c>
      <c r="K67" s="35"/>
      <c r="L67" s="137"/>
      <c r="M67" s="35">
        <f>AVERAGE(M68:M69)*J67</f>
        <v>0.5</v>
      </c>
      <c r="N67" s="36">
        <f>M67/J67</f>
        <v>1</v>
      </c>
      <c r="P67" s="70"/>
    </row>
    <row r="68" spans="1:16" customFormat="1" ht="87.65" customHeight="1" x14ac:dyDescent="0.35">
      <c r="A68" s="37"/>
      <c r="B68" s="38"/>
      <c r="C68" s="38"/>
      <c r="D68" s="4" t="s">
        <v>12</v>
      </c>
      <c r="E68" s="3" t="s">
        <v>62</v>
      </c>
      <c r="F68" s="6"/>
      <c r="G68" s="7"/>
      <c r="H68" s="8"/>
      <c r="I68" s="3" t="s">
        <v>63</v>
      </c>
      <c r="J68" s="8"/>
      <c r="K68" s="6" t="s">
        <v>162</v>
      </c>
      <c r="L68" s="135" t="s">
        <v>437</v>
      </c>
      <c r="M68" s="6">
        <f>IF(K68="Ya/Tidak",IF(L68="Ya",1,IF(L68="Tidak",0,"Blm Diisi")),IF(K68="A/B/C",IF(L68="A",1,IF(L68="B",0.5,IF(L68="C",0,"Blm Diisi"))),IF(K68="A/B/C/D",IF(L68="A",1,IF(L68="B",0.67,IF(L68="C",0.33,IF(L68="D",0,"Blm Diisi")))),IF(K68="A/B/C/D/E",IF(L68="A",1,IF(L68="B",0.75,IF(L68="C",0.5,IF(L68="D",0.25,IF(L68="E",0,"Blm Diisi")))))))))</f>
        <v>1</v>
      </c>
      <c r="N68" s="40"/>
      <c r="P68" s="39"/>
    </row>
    <row r="69" spans="1:16" customFormat="1" ht="101.5" x14ac:dyDescent="0.35">
      <c r="A69" s="37"/>
      <c r="B69" s="38"/>
      <c r="C69" s="38"/>
      <c r="D69" s="4" t="s">
        <v>13</v>
      </c>
      <c r="E69" s="3" t="s">
        <v>64</v>
      </c>
      <c r="F69" s="71"/>
      <c r="G69" s="6"/>
      <c r="H69" s="8"/>
      <c r="I69" s="3" t="s">
        <v>65</v>
      </c>
      <c r="J69" s="8"/>
      <c r="K69" s="6" t="s">
        <v>190</v>
      </c>
      <c r="L69" s="138" t="s">
        <v>437</v>
      </c>
      <c r="M69" s="6">
        <f>IF(K69="Ya/Tidak",IF(L69="Ya",1,IF(L69="Tidak",0,"Blm Diisi")),IF(K69="A/B/C",IF(L69="A",1,IF(L69="B",0.5,IF(L69="C",0,"Blm Diisi"))),IF(K69="A/B/C/D",IF(L69="A",1,IF(L69="B",0.67,IF(L69="C",0.33,IF(L69="D",0,"Blm Diisi")))),IF(K69="A/B/C/D/E",IF(L69="A",1,IF(L69="B",0.75,IF(L69="C",0.5,IF(L69="D",0.25,IF(L69="E",0,"Blm Diisi")))))))))</f>
        <v>1</v>
      </c>
      <c r="N69" s="40"/>
      <c r="P69" s="39"/>
    </row>
    <row r="70" spans="1:16" customFormat="1" x14ac:dyDescent="0.35">
      <c r="A70" s="31"/>
      <c r="B70" s="32"/>
      <c r="C70" s="32" t="s">
        <v>296</v>
      </c>
      <c r="D70" s="201" t="s">
        <v>297</v>
      </c>
      <c r="E70" s="201"/>
      <c r="F70" s="33"/>
      <c r="G70" s="33"/>
      <c r="H70" s="34">
        <v>0.5</v>
      </c>
      <c r="I70" s="34"/>
      <c r="J70" s="34">
        <v>0.5</v>
      </c>
      <c r="K70" s="35"/>
      <c r="L70" s="137"/>
      <c r="M70" s="35">
        <f>AVERAGE(M71:M71)*J70</f>
        <v>0.5</v>
      </c>
      <c r="N70" s="36">
        <f>M70/J70</f>
        <v>1</v>
      </c>
      <c r="P70" s="43"/>
    </row>
    <row r="71" spans="1:16" customFormat="1" ht="29" x14ac:dyDescent="0.35">
      <c r="A71" s="37"/>
      <c r="B71" s="38"/>
      <c r="C71" s="38"/>
      <c r="D71" s="4" t="s">
        <v>9</v>
      </c>
      <c r="E71" s="3" t="s">
        <v>300</v>
      </c>
      <c r="F71" s="6" t="s">
        <v>150</v>
      </c>
      <c r="G71" s="7"/>
      <c r="H71" s="8"/>
      <c r="I71" s="3" t="s">
        <v>301</v>
      </c>
      <c r="J71" s="40"/>
      <c r="K71" s="6" t="s">
        <v>14</v>
      </c>
      <c r="L71" s="39" t="s">
        <v>150</v>
      </c>
      <c r="M71" s="6">
        <f>IF(K71="Ya/Tidak",IF(L71="Ya",1,IF(L71="Tidak",0,"Blm Diisi")),IF(K71="A/B/C",IF(L71="A",1,IF(L71="B",0.5,IF(L71="C",0,"Blm Diisi"))),IF(K71="A/B/C/D",IF(L71="A",1,IF(L71="B",0.67,IF(L71="C",0.33,IF(L71="D",0,"Blm Diisi")))),IF(K71="A/B/C/D/E",IF(L71="A",1,IF(L71="B",0.75,IF(L71="C",0.5,IF(L71="D",0.25,IF(L71="E",0,"Blm Diisi")))))))))</f>
        <v>1</v>
      </c>
      <c r="N71" s="40"/>
      <c r="P71" s="39"/>
    </row>
    <row r="72" spans="1:16" customFormat="1" x14ac:dyDescent="0.35">
      <c r="A72" s="46"/>
      <c r="B72" s="47" t="s">
        <v>67</v>
      </c>
      <c r="C72" s="48" t="s">
        <v>68</v>
      </c>
      <c r="D72" s="49"/>
      <c r="E72" s="50"/>
      <c r="F72" s="51"/>
      <c r="G72" s="51"/>
      <c r="H72" s="52">
        <v>6</v>
      </c>
      <c r="I72" s="52"/>
      <c r="J72" s="52"/>
      <c r="K72" s="53"/>
      <c r="L72" s="54"/>
      <c r="M72" s="53">
        <f>SUM(M73,M80)</f>
        <v>3</v>
      </c>
      <c r="N72" s="55">
        <f>M72/H72</f>
        <v>0.5</v>
      </c>
      <c r="P72" s="54"/>
    </row>
    <row r="73" spans="1:16" customFormat="1" x14ac:dyDescent="0.35">
      <c r="A73" s="31"/>
      <c r="B73" s="32"/>
      <c r="C73" s="32">
        <v>1</v>
      </c>
      <c r="D73" s="201" t="s">
        <v>69</v>
      </c>
      <c r="E73" s="201"/>
      <c r="F73" s="33"/>
      <c r="G73" s="33"/>
      <c r="H73" s="34">
        <v>1</v>
      </c>
      <c r="I73" s="34"/>
      <c r="J73" s="34">
        <v>1</v>
      </c>
      <c r="K73" s="35"/>
      <c r="L73" s="136"/>
      <c r="M73" s="35">
        <f>AVERAGE(M74:M79)*J73</f>
        <v>1</v>
      </c>
      <c r="N73" s="36">
        <f>M73/J73</f>
        <v>1</v>
      </c>
      <c r="P73" s="43"/>
    </row>
    <row r="74" spans="1:16" customFormat="1" ht="58" x14ac:dyDescent="0.35">
      <c r="A74" s="37"/>
      <c r="B74" s="38"/>
      <c r="C74" s="38"/>
      <c r="D74" s="4" t="s">
        <v>8</v>
      </c>
      <c r="E74" s="3" t="s">
        <v>305</v>
      </c>
      <c r="F74" s="6" t="s">
        <v>150</v>
      </c>
      <c r="G74" s="7"/>
      <c r="H74" s="8"/>
      <c r="I74" s="3" t="s">
        <v>306</v>
      </c>
      <c r="J74" s="8"/>
      <c r="K74" s="6" t="s">
        <v>162</v>
      </c>
      <c r="L74" s="39" t="s">
        <v>437</v>
      </c>
      <c r="M74" s="6">
        <f t="shared" ref="M74:M79" si="5">IF(K74="Ya/Tidak",IF(L74="Ya",1,IF(L74="Tidak",0,"Blm Diisi")),IF(K74="A/B/C",IF(L74="A",1,IF(L74="B",0.5,IF(L74="C",0,"Blm Diisi"))),IF(K74="A/B/C/D",IF(L74="A",1,IF(L74="B",0.67,IF(L74="C",0.33,IF(L74="D",0,"Blm Diisi")))),IF(K74="A/B/C/D/E",IF(L74="A",1,IF(L74="B",0.75,IF(L74="C",0.5,IF(L74="D",0.25,IF(L74="E",0,"Blm Diisi")))))))))</f>
        <v>1</v>
      </c>
      <c r="N74" s="40"/>
      <c r="P74" s="39"/>
    </row>
    <row r="75" spans="1:16" customFormat="1" ht="58" x14ac:dyDescent="0.35">
      <c r="A75" s="37"/>
      <c r="B75" s="38"/>
      <c r="C75" s="38"/>
      <c r="D75" s="4" t="s">
        <v>9</v>
      </c>
      <c r="E75" s="3" t="s">
        <v>307</v>
      </c>
      <c r="F75" s="6" t="s">
        <v>150</v>
      </c>
      <c r="G75" s="7"/>
      <c r="H75" s="8"/>
      <c r="I75" s="3" t="s">
        <v>308</v>
      </c>
      <c r="J75" s="8"/>
      <c r="K75" s="6" t="s">
        <v>162</v>
      </c>
      <c r="L75" s="39" t="s">
        <v>437</v>
      </c>
      <c r="M75" s="6">
        <f t="shared" si="5"/>
        <v>1</v>
      </c>
      <c r="N75" s="40"/>
      <c r="P75" s="39"/>
    </row>
    <row r="76" spans="1:16" customFormat="1" ht="58" x14ac:dyDescent="0.35">
      <c r="A76" s="37"/>
      <c r="B76" s="38"/>
      <c r="C76" s="38"/>
      <c r="D76" s="4" t="s">
        <v>10</v>
      </c>
      <c r="E76" s="3" t="s">
        <v>309</v>
      </c>
      <c r="F76" s="6" t="s">
        <v>150</v>
      </c>
      <c r="G76" s="7"/>
      <c r="H76" s="8"/>
      <c r="I76" s="3" t="s">
        <v>310</v>
      </c>
      <c r="J76" s="8"/>
      <c r="K76" s="6" t="s">
        <v>162</v>
      </c>
      <c r="L76" s="39" t="s">
        <v>437</v>
      </c>
      <c r="M76" s="6">
        <f t="shared" si="5"/>
        <v>1</v>
      </c>
      <c r="N76" s="40"/>
      <c r="P76" s="39"/>
    </row>
    <row r="77" spans="1:16" customFormat="1" ht="72.5" x14ac:dyDescent="0.35">
      <c r="A77" s="37"/>
      <c r="B77" s="38"/>
      <c r="C77" s="38"/>
      <c r="D77" s="4" t="s">
        <v>12</v>
      </c>
      <c r="E77" s="3" t="s">
        <v>70</v>
      </c>
      <c r="F77" s="6"/>
      <c r="G77" s="7"/>
      <c r="H77" s="8"/>
      <c r="I77" s="3" t="s">
        <v>71</v>
      </c>
      <c r="J77" s="8"/>
      <c r="K77" s="6" t="s">
        <v>162</v>
      </c>
      <c r="L77" s="135" t="s">
        <v>437</v>
      </c>
      <c r="M77" s="6">
        <f t="shared" si="5"/>
        <v>1</v>
      </c>
      <c r="N77" s="40"/>
      <c r="P77" s="39"/>
    </row>
    <row r="78" spans="1:16" customFormat="1" ht="72.5" x14ac:dyDescent="0.35">
      <c r="A78" s="37"/>
      <c r="B78" s="38"/>
      <c r="C78" s="38"/>
      <c r="D78" s="4" t="s">
        <v>13</v>
      </c>
      <c r="E78" s="3" t="s">
        <v>72</v>
      </c>
      <c r="F78" s="6"/>
      <c r="G78" s="7"/>
      <c r="H78" s="8"/>
      <c r="I78" s="3" t="s">
        <v>73</v>
      </c>
      <c r="J78" s="8"/>
      <c r="K78" s="6" t="s">
        <v>162</v>
      </c>
      <c r="L78" s="135" t="s">
        <v>437</v>
      </c>
      <c r="M78" s="6">
        <f t="shared" si="5"/>
        <v>1</v>
      </c>
      <c r="N78" s="40"/>
      <c r="P78" s="39"/>
    </row>
    <row r="79" spans="1:16" customFormat="1" ht="58" x14ac:dyDescent="0.35">
      <c r="A79" s="37"/>
      <c r="B79" s="38"/>
      <c r="C79" s="38"/>
      <c r="D79" s="4" t="s">
        <v>16</v>
      </c>
      <c r="E79" s="3" t="s">
        <v>74</v>
      </c>
      <c r="F79" s="6"/>
      <c r="G79" s="7"/>
      <c r="H79" s="8"/>
      <c r="I79" s="2" t="s">
        <v>154</v>
      </c>
      <c r="J79" s="8"/>
      <c r="K79" s="6" t="s">
        <v>162</v>
      </c>
      <c r="L79" s="135" t="s">
        <v>437</v>
      </c>
      <c r="M79" s="6">
        <f t="shared" si="5"/>
        <v>1</v>
      </c>
      <c r="N79" s="40"/>
      <c r="P79" s="39"/>
    </row>
    <row r="80" spans="1:16" customFormat="1" x14ac:dyDescent="0.35">
      <c r="A80" s="31"/>
      <c r="B80" s="32"/>
      <c r="C80" s="32">
        <v>2</v>
      </c>
      <c r="D80" s="201" t="s">
        <v>75</v>
      </c>
      <c r="E80" s="201"/>
      <c r="F80" s="33"/>
      <c r="G80" s="33"/>
      <c r="H80" s="34">
        <v>2</v>
      </c>
      <c r="I80" s="34"/>
      <c r="J80" s="34">
        <v>2</v>
      </c>
      <c r="K80" s="35"/>
      <c r="L80" s="136"/>
      <c r="M80" s="35">
        <f>AVERAGE(M81:M83)*J80</f>
        <v>2</v>
      </c>
      <c r="N80" s="36">
        <f>M80/J80</f>
        <v>1</v>
      </c>
      <c r="P80" s="43"/>
    </row>
    <row r="81" spans="1:16" customFormat="1" ht="116" x14ac:dyDescent="0.35">
      <c r="A81" s="37"/>
      <c r="B81" s="38"/>
      <c r="C81" s="38"/>
      <c r="D81" s="4" t="s">
        <v>8</v>
      </c>
      <c r="E81" s="3" t="s">
        <v>311</v>
      </c>
      <c r="F81" s="6" t="s">
        <v>150</v>
      </c>
      <c r="G81" s="7"/>
      <c r="H81" s="8"/>
      <c r="I81" s="3" t="s">
        <v>312</v>
      </c>
      <c r="J81" s="40"/>
      <c r="K81" s="6" t="s">
        <v>162</v>
      </c>
      <c r="L81" s="39" t="s">
        <v>437</v>
      </c>
      <c r="M81" s="6">
        <f>IF(K81="Ya/Tidak",IF(L81="Ya",1,IF(L81="Tidak",0,"Blm Diisi")),IF(K81="A/B/C",IF(L81="A",1,IF(L81="B",0.5,IF(L81="C",0,"Blm Diisi"))),IF(K81="A/B/C/D",IF(L81="A",1,IF(L81="B",0.67,IF(L81="C",0.33,IF(L81="D",0,"Blm Diisi")))),IF(K81="A/B/C/D/E",IF(L81="A",1,IF(L81="B",0.75,IF(L81="C",0.5,IF(L81="D",0.25,IF(L81="E",0,"Blm Diisi")))))))))</f>
        <v>1</v>
      </c>
      <c r="N81" s="40"/>
      <c r="P81" s="39"/>
    </row>
    <row r="82" spans="1:16" customFormat="1" ht="87" x14ac:dyDescent="0.35">
      <c r="A82" s="37"/>
      <c r="B82" s="38"/>
      <c r="C82" s="38"/>
      <c r="D82" s="4" t="s">
        <v>13</v>
      </c>
      <c r="E82" s="3" t="s">
        <v>319</v>
      </c>
      <c r="F82" s="6" t="s">
        <v>150</v>
      </c>
      <c r="G82" s="7"/>
      <c r="H82" s="8"/>
      <c r="I82" s="3" t="s">
        <v>320</v>
      </c>
      <c r="J82" s="40"/>
      <c r="K82" s="6" t="s">
        <v>162</v>
      </c>
      <c r="L82" s="39" t="s">
        <v>437</v>
      </c>
      <c r="M82" s="6">
        <f>IF(K82="Ya/Tidak",IF(L82="Ya",1,IF(L82="Tidak",0,"Blm Diisi")),IF(K82="A/B/C",IF(L82="A",1,IF(L82="B",0.5,IF(L82="C",0,"Blm Diisi"))),IF(K82="A/B/C/D",IF(L82="A",1,IF(L82="B",0.67,IF(L82="C",0.33,IF(L82="D",0,"Blm Diisi")))),IF(K82="A/B/C/D/E",IF(L82="A",1,IF(L82="B",0.75,IF(L82="C",0.5,IF(L82="D",0.25,IF(L82="E",0,"Blm Diisi")))))))))</f>
        <v>1</v>
      </c>
      <c r="N82" s="40"/>
      <c r="P82" s="45"/>
    </row>
    <row r="83" spans="1:16" customFormat="1" ht="87" x14ac:dyDescent="0.35">
      <c r="A83" s="37"/>
      <c r="B83" s="38"/>
      <c r="C83" s="38"/>
      <c r="D83" s="4" t="s">
        <v>185</v>
      </c>
      <c r="E83" s="3" t="s">
        <v>76</v>
      </c>
      <c r="F83" s="6"/>
      <c r="G83" s="7"/>
      <c r="H83" s="8"/>
      <c r="I83" s="3" t="s">
        <v>77</v>
      </c>
      <c r="J83" s="8"/>
      <c r="K83" s="6" t="s">
        <v>162</v>
      </c>
      <c r="L83" s="135" t="s">
        <v>437</v>
      </c>
      <c r="M83" s="6">
        <f>IF(K83="Ya/Tidak",IF(L83="Ya",1,IF(L83="Tidak",0,"Blm Diisi")),IF(K83="A/B/C",IF(L83="A",1,IF(L83="B",0.5,IF(L83="C",0,"Blm Diisi"))),IF(K83="A/B/C/D",IF(L83="A",1,IF(L83="B",0.67,IF(L83="C",0.33,IF(L83="D",0,"Blm Diisi")))),IF(K83="A/B/C/D/E",IF(L83="A",1,IF(L83="B",0.75,IF(L83="C",0.5,IF(L83="D",0.25,IF(L83="E",0,"Blm Diisi")))))))))</f>
        <v>1</v>
      </c>
      <c r="N83" s="40"/>
      <c r="P83" s="45"/>
    </row>
    <row r="84" spans="1:16" customFormat="1" x14ac:dyDescent="0.35">
      <c r="A84" s="46"/>
      <c r="B84" s="47" t="s">
        <v>78</v>
      </c>
      <c r="C84" s="48" t="s">
        <v>79</v>
      </c>
      <c r="D84" s="49"/>
      <c r="E84" s="50"/>
      <c r="F84" s="51"/>
      <c r="G84" s="51"/>
      <c r="H84" s="52">
        <v>12</v>
      </c>
      <c r="I84" s="52"/>
      <c r="J84" s="52"/>
      <c r="K84" s="53"/>
      <c r="L84" s="54"/>
      <c r="M84" s="53">
        <f>SUM(M85,M102,M109,M118,M120,M125,M127)</f>
        <v>5.25</v>
      </c>
      <c r="N84" s="55">
        <f>M84/H84</f>
        <v>0.4375</v>
      </c>
      <c r="P84" s="54"/>
    </row>
    <row r="85" spans="1:16" customFormat="1" x14ac:dyDescent="0.35">
      <c r="A85" s="31"/>
      <c r="B85" s="32"/>
      <c r="C85" s="32">
        <v>1</v>
      </c>
      <c r="D85" s="201" t="s">
        <v>321</v>
      </c>
      <c r="E85" s="201"/>
      <c r="F85" s="33"/>
      <c r="G85" s="33"/>
      <c r="H85" s="34">
        <v>0.75</v>
      </c>
      <c r="I85" s="34"/>
      <c r="J85" s="34">
        <v>0.75</v>
      </c>
      <c r="K85" s="35"/>
      <c r="L85" s="136"/>
      <c r="M85" s="35">
        <f>((2/3*AVERAGE(M86:M89))+(1/3*AVERAGE(M90:M101)))*J85</f>
        <v>0.75</v>
      </c>
      <c r="N85" s="36">
        <f>M85/J85</f>
        <v>1</v>
      </c>
      <c r="P85" s="43"/>
    </row>
    <row r="86" spans="1:16" customFormat="1" ht="43.5" x14ac:dyDescent="0.35">
      <c r="A86" s="37"/>
      <c r="B86" s="38"/>
      <c r="C86" s="38"/>
      <c r="D86" s="4" t="s">
        <v>9</v>
      </c>
      <c r="E86" s="3" t="s">
        <v>324</v>
      </c>
      <c r="F86" s="6" t="s">
        <v>150</v>
      </c>
      <c r="G86" s="7"/>
      <c r="H86" s="8"/>
      <c r="I86" s="3" t="s">
        <v>325</v>
      </c>
      <c r="J86" s="8"/>
      <c r="K86" s="6" t="s">
        <v>161</v>
      </c>
      <c r="L86" s="72" t="s">
        <v>437</v>
      </c>
      <c r="M86" s="6">
        <f>IF(K86="Ya/Tidak",IF(L86="Ya",1,IF(L86="Tidak",0,"Blm Diisi")),IF(K86="A/B/C",IF(L86="A",1,IF(L86="B",0.5,IF(L86="C",0,"Blm Diisi"))),IF(K86="A/B/C/D",IF(L86="A",1,IF(L86="B",0.67,IF(L86="C",0.33,IF(L86="D",0,"Blm Diisi")))),IF(K86="A/B/C/D/E",IF(L86="A",1,IF(L86="B",0.75,IF(L86="C",0.5,IF(L86="D",0.25,IF(L86="E",0,"Blm Diisi")))))))))</f>
        <v>1</v>
      </c>
      <c r="N86" s="40"/>
      <c r="P86" s="72"/>
    </row>
    <row r="87" spans="1:16" customFormat="1" x14ac:dyDescent="0.35">
      <c r="A87" s="37"/>
      <c r="B87" s="38"/>
      <c r="C87" s="38"/>
      <c r="D87" s="4" t="s">
        <v>10</v>
      </c>
      <c r="E87" s="3" t="s">
        <v>80</v>
      </c>
      <c r="F87" s="6" t="s">
        <v>150</v>
      </c>
      <c r="G87" s="7"/>
      <c r="H87" s="8"/>
      <c r="I87" s="3" t="s">
        <v>81</v>
      </c>
      <c r="J87" s="8"/>
      <c r="K87" s="6" t="s">
        <v>14</v>
      </c>
      <c r="L87" s="72" t="s">
        <v>150</v>
      </c>
      <c r="M87" s="6">
        <f>IF(K87="Ya/Tidak",IF(L87="Ya",1,IF(L87="Tidak",0,"Blm Diisi")),IF(K87="A/B/C",IF(L87="A",1,IF(L87="B",0.5,IF(L87="C",0,"Blm Diisi"))),IF(K87="A/B/C/D",IF(L87="A",1,IF(L87="B",0.67,IF(L87="C",0.33,IF(L87="D",0,"Blm Diisi")))),IF(K87="A/B/C/D/E",IF(L87="A",1,IF(L87="B",0.75,IF(L87="C",0.5,IF(L87="D",0.25,IF(L87="E",0,"Blm Diisi")))))))))</f>
        <v>1</v>
      </c>
      <c r="N87" s="40"/>
      <c r="P87" s="72"/>
    </row>
    <row r="88" spans="1:16" customFormat="1" ht="29" x14ac:dyDescent="0.35">
      <c r="A88" s="37"/>
      <c r="B88" s="38"/>
      <c r="C88" s="38"/>
      <c r="D88" s="4" t="s">
        <v>12</v>
      </c>
      <c r="E88" s="3" t="s">
        <v>326</v>
      </c>
      <c r="F88" s="6" t="s">
        <v>150</v>
      </c>
      <c r="G88" s="7"/>
      <c r="H88" s="8"/>
      <c r="I88" s="3" t="s">
        <v>327</v>
      </c>
      <c r="J88" s="8"/>
      <c r="K88" s="6" t="s">
        <v>14</v>
      </c>
      <c r="L88" s="72" t="s">
        <v>150</v>
      </c>
      <c r="M88" s="6">
        <f>IF(K88="Ya/Tidak",IF(L88="Ya",1,IF(L88="Tidak",0,"Blm Diisi")),IF(K88="A/B/C",IF(L88="A",1,IF(L88="B",0.5,IF(L88="C",0,"Blm Diisi"))),IF(K88="A/B/C/D",IF(L88="A",1,IF(L88="B",0.67,IF(L88="C",0.33,IF(L88="D",0,"Blm Diisi")))),IF(K88="A/B/C/D/E",IF(L88="A",1,IF(L88="B",0.75,IF(L88="C",0.5,IF(L88="D",0.25,IF(L88="E",0,"Blm Diisi")))))))))</f>
        <v>1</v>
      </c>
      <c r="N88" s="40"/>
      <c r="P88" s="72"/>
    </row>
    <row r="89" spans="1:16" customFormat="1" ht="29" x14ac:dyDescent="0.35">
      <c r="A89" s="37"/>
      <c r="B89" s="38"/>
      <c r="C89" s="38"/>
      <c r="D89" s="4" t="s">
        <v>13</v>
      </c>
      <c r="E89" s="3" t="s">
        <v>328</v>
      </c>
      <c r="F89" s="6" t="s">
        <v>150</v>
      </c>
      <c r="G89" s="7"/>
      <c r="H89" s="8"/>
      <c r="I89" s="3" t="s">
        <v>329</v>
      </c>
      <c r="J89" s="8"/>
      <c r="K89" s="6" t="s">
        <v>14</v>
      </c>
      <c r="L89" s="72" t="s">
        <v>150</v>
      </c>
      <c r="M89" s="6">
        <f>IF(K89="Ya/Tidak",IF(L89="Ya",1,IF(L89="Tidak",0,"Blm Diisi")),IF(K89="A/B/C",IF(L89="A",1,IF(L89="B",0.5,IF(L89="C",0,"Blm Diisi"))),IF(K89="A/B/C/D",IF(L89="A",1,IF(L89="B",0.67,IF(L89="C",0.33,IF(L89="D",0,"Blm Diisi")))),IF(K89="A/B/C/D/E",IF(L89="A",1,IF(L89="B",0.75,IF(L89="C",0.5,IF(L89="D",0.25,IF(L89="E",0,"Blm Diisi")))))))))</f>
        <v>1</v>
      </c>
      <c r="N89" s="40"/>
      <c r="P89" s="72"/>
    </row>
    <row r="90" spans="1:16" customFormat="1" ht="47.15" customHeight="1" x14ac:dyDescent="0.35">
      <c r="A90" s="37"/>
      <c r="B90" s="38"/>
      <c r="C90" s="38"/>
      <c r="D90" s="4" t="s">
        <v>16</v>
      </c>
      <c r="E90" s="3" t="s">
        <v>82</v>
      </c>
      <c r="F90" s="6" t="s">
        <v>150</v>
      </c>
      <c r="G90" s="7"/>
      <c r="H90" s="8"/>
      <c r="I90" s="209" t="s">
        <v>86</v>
      </c>
      <c r="J90" s="8"/>
      <c r="K90" s="73" t="s">
        <v>330</v>
      </c>
      <c r="L90" s="74">
        <f>L95/L91</f>
        <v>1</v>
      </c>
      <c r="M90" s="75">
        <f>IF(OR(L90&gt;0,L90=0),L90,"Blm Diisi")</f>
        <v>1</v>
      </c>
      <c r="N90" s="40"/>
      <c r="P90" s="76"/>
    </row>
    <row r="91" spans="1:16" customFormat="1" ht="18.75" customHeight="1" x14ac:dyDescent="0.35">
      <c r="A91" s="37"/>
      <c r="B91" s="38"/>
      <c r="C91" s="38"/>
      <c r="D91" s="4"/>
      <c r="E91" s="77" t="s">
        <v>143</v>
      </c>
      <c r="F91" s="6"/>
      <c r="G91" s="7"/>
      <c r="H91" s="8"/>
      <c r="I91" s="209"/>
      <c r="J91" s="8"/>
      <c r="K91" s="73" t="s">
        <v>331</v>
      </c>
      <c r="L91" s="66">
        <f>SUM(L92:L94)</f>
        <v>200</v>
      </c>
      <c r="M91" s="66"/>
      <c r="N91" s="40"/>
      <c r="P91" s="78"/>
    </row>
    <row r="92" spans="1:16" customFormat="1" ht="16.5" customHeight="1" x14ac:dyDescent="0.35">
      <c r="A92" s="37"/>
      <c r="B92" s="38"/>
      <c r="C92" s="38"/>
      <c r="D92" s="4"/>
      <c r="E92" s="79" t="s">
        <v>83</v>
      </c>
      <c r="F92" s="6"/>
      <c r="G92" s="7"/>
      <c r="H92" s="8"/>
      <c r="I92" s="209"/>
      <c r="J92" s="191"/>
      <c r="K92" s="191"/>
      <c r="L92" s="191"/>
      <c r="M92" s="191"/>
      <c r="N92" s="191"/>
      <c r="P92" s="72"/>
    </row>
    <row r="93" spans="1:16" customFormat="1" x14ac:dyDescent="0.35">
      <c r="A93" s="37"/>
      <c r="B93" s="38"/>
      <c r="C93" s="38"/>
      <c r="D93" s="4"/>
      <c r="E93" s="79" t="s">
        <v>84</v>
      </c>
      <c r="F93" s="6"/>
      <c r="G93" s="7"/>
      <c r="H93" s="8"/>
      <c r="I93" s="209"/>
      <c r="J93" s="8"/>
      <c r="K93" s="6" t="s">
        <v>331</v>
      </c>
      <c r="L93" s="72">
        <v>100</v>
      </c>
      <c r="M93" s="66"/>
      <c r="N93" s="40"/>
      <c r="P93" s="72"/>
    </row>
    <row r="94" spans="1:16" customFormat="1" x14ac:dyDescent="0.35">
      <c r="A94" s="37"/>
      <c r="B94" s="38"/>
      <c r="C94" s="38"/>
      <c r="D94" s="4"/>
      <c r="E94" s="79" t="s">
        <v>85</v>
      </c>
      <c r="F94" s="6"/>
      <c r="G94" s="7"/>
      <c r="H94" s="8"/>
      <c r="I94" s="209"/>
      <c r="J94" s="8"/>
      <c r="K94" s="6" t="s">
        <v>331</v>
      </c>
      <c r="L94" s="72">
        <v>100</v>
      </c>
      <c r="M94" s="66"/>
      <c r="N94" s="40"/>
      <c r="P94" s="72"/>
    </row>
    <row r="95" spans="1:16" customFormat="1" x14ac:dyDescent="0.35">
      <c r="A95" s="37"/>
      <c r="B95" s="38"/>
      <c r="C95" s="38"/>
      <c r="D95" s="4"/>
      <c r="E95" s="77" t="s">
        <v>144</v>
      </c>
      <c r="F95" s="6"/>
      <c r="G95" s="7"/>
      <c r="H95" s="8"/>
      <c r="I95" s="209"/>
      <c r="J95" s="8"/>
      <c r="K95" s="73" t="s">
        <v>331</v>
      </c>
      <c r="L95" s="72">
        <v>200</v>
      </c>
      <c r="M95" s="66"/>
      <c r="N95" s="40"/>
      <c r="P95" s="72"/>
    </row>
    <row r="96" spans="1:16" customFormat="1" ht="29" x14ac:dyDescent="0.35">
      <c r="A96" s="37"/>
      <c r="B96" s="38"/>
      <c r="C96" s="38"/>
      <c r="D96" s="4" t="s">
        <v>185</v>
      </c>
      <c r="E96" s="3" t="s">
        <v>87</v>
      </c>
      <c r="F96" s="6" t="s">
        <v>150</v>
      </c>
      <c r="G96" s="7"/>
      <c r="H96" s="8"/>
      <c r="I96" s="209" t="s">
        <v>93</v>
      </c>
      <c r="J96" s="8"/>
      <c r="K96" s="73" t="s">
        <v>330</v>
      </c>
      <c r="L96" s="74">
        <f>L101/L97</f>
        <v>1</v>
      </c>
      <c r="M96" s="75">
        <f>IF(OR(L96&gt;0,L96=0),L96,"Blm Diisi")</f>
        <v>1</v>
      </c>
      <c r="N96" s="40"/>
      <c r="P96" s="76"/>
    </row>
    <row r="97" spans="1:16" customFormat="1" ht="18" customHeight="1" x14ac:dyDescent="0.35">
      <c r="A97" s="37"/>
      <c r="B97" s="38"/>
      <c r="C97" s="38"/>
      <c r="D97" s="4"/>
      <c r="E97" s="3" t="s">
        <v>88</v>
      </c>
      <c r="F97" s="6"/>
      <c r="G97" s="7"/>
      <c r="H97" s="8"/>
      <c r="I97" s="209"/>
      <c r="J97" s="8"/>
      <c r="K97" s="73" t="s">
        <v>331</v>
      </c>
      <c r="L97" s="66">
        <f>SUM(L98:L100)</f>
        <v>160</v>
      </c>
      <c r="M97" s="66"/>
      <c r="N97" s="40"/>
      <c r="P97" s="78"/>
    </row>
    <row r="98" spans="1:16" customFormat="1" x14ac:dyDescent="0.35">
      <c r="A98" s="37"/>
      <c r="B98" s="38"/>
      <c r="C98" s="38"/>
      <c r="D98" s="4"/>
      <c r="E98" s="3" t="s">
        <v>89</v>
      </c>
      <c r="F98" s="6"/>
      <c r="G98" s="7"/>
      <c r="H98" s="8"/>
      <c r="I98" s="209"/>
      <c r="J98" s="8"/>
      <c r="K98" s="6" t="s">
        <v>331</v>
      </c>
      <c r="L98" s="72">
        <v>20</v>
      </c>
      <c r="M98" s="66"/>
      <c r="N98" s="40"/>
      <c r="P98" s="72"/>
    </row>
    <row r="99" spans="1:16" customFormat="1" x14ac:dyDescent="0.35">
      <c r="A99" s="37"/>
      <c r="B99" s="38"/>
      <c r="C99" s="38"/>
      <c r="D99" s="4"/>
      <c r="E99" s="3" t="s">
        <v>90</v>
      </c>
      <c r="F99" s="6"/>
      <c r="G99" s="7"/>
      <c r="H99" s="8"/>
      <c r="I99" s="209"/>
      <c r="J99" s="8"/>
      <c r="K99" s="6" t="s">
        <v>331</v>
      </c>
      <c r="L99" s="72">
        <v>40</v>
      </c>
      <c r="M99" s="66"/>
      <c r="N99" s="40"/>
      <c r="P99" s="72"/>
    </row>
    <row r="100" spans="1:16" customFormat="1" x14ac:dyDescent="0.35">
      <c r="A100" s="37"/>
      <c r="B100" s="38"/>
      <c r="C100" s="38"/>
      <c r="D100" s="4"/>
      <c r="E100" s="3" t="s">
        <v>91</v>
      </c>
      <c r="F100" s="6"/>
      <c r="G100" s="7"/>
      <c r="H100" s="8"/>
      <c r="I100" s="209"/>
      <c r="J100" s="8"/>
      <c r="K100" s="6" t="s">
        <v>331</v>
      </c>
      <c r="L100" s="72">
        <v>100</v>
      </c>
      <c r="M100" s="66"/>
      <c r="N100" s="40"/>
      <c r="P100" s="72"/>
    </row>
    <row r="101" spans="1:16" customFormat="1" x14ac:dyDescent="0.35">
      <c r="A101" s="37"/>
      <c r="B101" s="38"/>
      <c r="C101" s="38"/>
      <c r="D101" s="4"/>
      <c r="E101" s="3" t="s">
        <v>92</v>
      </c>
      <c r="F101" s="6"/>
      <c r="G101" s="7"/>
      <c r="H101" s="8"/>
      <c r="I101" s="209"/>
      <c r="J101" s="8"/>
      <c r="K101" s="73" t="s">
        <v>331</v>
      </c>
      <c r="L101" s="72">
        <v>160</v>
      </c>
      <c r="M101" s="66"/>
      <c r="N101" s="40"/>
      <c r="P101" s="72"/>
    </row>
    <row r="102" spans="1:16" customFormat="1" x14ac:dyDescent="0.35">
      <c r="A102" s="31"/>
      <c r="B102" s="32"/>
      <c r="C102" s="32">
        <v>2</v>
      </c>
      <c r="D102" s="201" t="s">
        <v>332</v>
      </c>
      <c r="E102" s="201"/>
      <c r="F102" s="33"/>
      <c r="G102" s="33"/>
      <c r="H102" s="34">
        <v>0.75</v>
      </c>
      <c r="I102" s="34"/>
      <c r="J102" s="34">
        <v>0.75</v>
      </c>
      <c r="K102" s="35"/>
      <c r="L102" s="136"/>
      <c r="M102" s="35">
        <f>AVERAGE(M103:M108)*J102</f>
        <v>0.75</v>
      </c>
      <c r="N102" s="36">
        <f>M102/J102</f>
        <v>1</v>
      </c>
      <c r="P102" s="43"/>
    </row>
    <row r="103" spans="1:16" customFormat="1" ht="43.5" x14ac:dyDescent="0.35">
      <c r="A103" s="37"/>
      <c r="B103" s="38"/>
      <c r="C103" s="38"/>
      <c r="D103" s="4" t="s">
        <v>9</v>
      </c>
      <c r="E103" s="3" t="s">
        <v>94</v>
      </c>
      <c r="F103" s="6" t="s">
        <v>150</v>
      </c>
      <c r="G103" s="7"/>
      <c r="H103" s="8"/>
      <c r="I103" s="3" t="s">
        <v>95</v>
      </c>
      <c r="J103" s="40"/>
      <c r="K103" s="6" t="s">
        <v>161</v>
      </c>
      <c r="L103" s="72" t="s">
        <v>437</v>
      </c>
      <c r="M103" s="6">
        <f t="shared" ref="M103:M108" si="6">IF(K103="Ya/Tidak",IF(L103="Ya",1,IF(L103="Tidak",0,"Blm Diisi")),IF(K103="A/B/C",IF(L103="A",1,IF(L103="B",0.5,IF(L103="C",0,"Blm Diisi"))),IF(K103="A/B/C/D",IF(L103="A",1,IF(L103="B",0.67,IF(L103="C",0.33,IF(L103="D",0,"Blm Diisi")))),IF(K103="A/B/C/D/E",IF(L103="A",1,IF(L103="B",0.75,IF(L103="C",0.5,IF(L103="D",0.25,IF(L103="E",0,"Blm Diisi")))))))))</f>
        <v>1</v>
      </c>
      <c r="N103" s="40"/>
      <c r="P103" s="72"/>
    </row>
    <row r="104" spans="1:16" customFormat="1" ht="58" x14ac:dyDescent="0.35">
      <c r="A104" s="37"/>
      <c r="B104" s="38"/>
      <c r="C104" s="38"/>
      <c r="D104" s="4" t="s">
        <v>10</v>
      </c>
      <c r="E104" s="3" t="s">
        <v>335</v>
      </c>
      <c r="F104" s="6" t="s">
        <v>150</v>
      </c>
      <c r="G104" s="7"/>
      <c r="H104" s="8"/>
      <c r="I104" s="3" t="s">
        <v>336</v>
      </c>
      <c r="J104" s="40"/>
      <c r="K104" s="6" t="s">
        <v>161</v>
      </c>
      <c r="L104" s="72" t="s">
        <v>437</v>
      </c>
      <c r="M104" s="6">
        <f t="shared" si="6"/>
        <v>1</v>
      </c>
      <c r="N104" s="40"/>
      <c r="P104" s="72"/>
    </row>
    <row r="105" spans="1:16" customFormat="1" ht="116" x14ac:dyDescent="0.35">
      <c r="A105" s="37"/>
      <c r="B105" s="38"/>
      <c r="C105" s="38"/>
      <c r="D105" s="4" t="s">
        <v>12</v>
      </c>
      <c r="E105" s="3" t="s">
        <v>337</v>
      </c>
      <c r="F105" s="6" t="s">
        <v>150</v>
      </c>
      <c r="G105" s="7"/>
      <c r="H105" s="8"/>
      <c r="I105" s="3" t="s">
        <v>338</v>
      </c>
      <c r="J105" s="40"/>
      <c r="K105" s="6" t="s">
        <v>161</v>
      </c>
      <c r="L105" s="72" t="s">
        <v>437</v>
      </c>
      <c r="M105" s="6">
        <f t="shared" si="6"/>
        <v>1</v>
      </c>
      <c r="N105" s="40"/>
      <c r="P105" s="72"/>
    </row>
    <row r="106" spans="1:16" customFormat="1" ht="72.5" x14ac:dyDescent="0.35">
      <c r="A106" s="37"/>
      <c r="B106" s="38"/>
      <c r="C106" s="38"/>
      <c r="D106" s="4" t="s">
        <v>13</v>
      </c>
      <c r="E106" s="3" t="s">
        <v>339</v>
      </c>
      <c r="F106" s="6" t="s">
        <v>150</v>
      </c>
      <c r="G106" s="7"/>
      <c r="H106" s="8"/>
      <c r="I106" s="3" t="s">
        <v>340</v>
      </c>
      <c r="J106" s="40"/>
      <c r="K106" s="6" t="s">
        <v>161</v>
      </c>
      <c r="L106" s="72" t="s">
        <v>437</v>
      </c>
      <c r="M106" s="6">
        <f t="shared" si="6"/>
        <v>1</v>
      </c>
      <c r="N106" s="40"/>
      <c r="P106" s="72"/>
    </row>
    <row r="107" spans="1:16" customFormat="1" ht="43.5" x14ac:dyDescent="0.35">
      <c r="A107" s="37"/>
      <c r="B107" s="38"/>
      <c r="C107" s="38"/>
      <c r="D107" s="4" t="s">
        <v>16</v>
      </c>
      <c r="E107" s="3" t="s">
        <v>341</v>
      </c>
      <c r="F107" s="6" t="s">
        <v>150</v>
      </c>
      <c r="G107" s="7"/>
      <c r="H107" s="8"/>
      <c r="I107" s="3" t="s">
        <v>342</v>
      </c>
      <c r="J107" s="40"/>
      <c r="K107" s="6" t="s">
        <v>161</v>
      </c>
      <c r="L107" s="72" t="s">
        <v>437</v>
      </c>
      <c r="M107" s="6">
        <f t="shared" si="6"/>
        <v>1</v>
      </c>
      <c r="N107" s="40"/>
      <c r="P107" s="72"/>
    </row>
    <row r="108" spans="1:16" customFormat="1" ht="87" x14ac:dyDescent="0.35">
      <c r="A108" s="37"/>
      <c r="B108" s="38"/>
      <c r="C108" s="38"/>
      <c r="D108" s="4" t="s">
        <v>443</v>
      </c>
      <c r="E108" s="3" t="s">
        <v>96</v>
      </c>
      <c r="F108" s="6"/>
      <c r="G108" s="7"/>
      <c r="H108" s="8"/>
      <c r="I108" s="3" t="s">
        <v>97</v>
      </c>
      <c r="J108" s="8"/>
      <c r="K108" s="6" t="s">
        <v>162</v>
      </c>
      <c r="L108" s="138" t="s">
        <v>437</v>
      </c>
      <c r="M108" s="6">
        <f t="shared" si="6"/>
        <v>1</v>
      </c>
      <c r="N108" s="40"/>
      <c r="P108" s="72"/>
    </row>
    <row r="109" spans="1:16" customFormat="1" x14ac:dyDescent="0.35">
      <c r="A109" s="31"/>
      <c r="B109" s="32"/>
      <c r="C109" s="32">
        <v>3</v>
      </c>
      <c r="D109" s="201" t="s">
        <v>98</v>
      </c>
      <c r="E109" s="201"/>
      <c r="F109" s="33"/>
      <c r="G109" s="33"/>
      <c r="H109" s="34">
        <v>1</v>
      </c>
      <c r="I109" s="34"/>
      <c r="J109" s="34">
        <v>1</v>
      </c>
      <c r="K109" s="35"/>
      <c r="L109" s="136"/>
      <c r="M109" s="35">
        <f>AVERAGE(M110:M117)*J109</f>
        <v>1</v>
      </c>
      <c r="N109" s="36">
        <f>M109/J109</f>
        <v>1</v>
      </c>
      <c r="P109" s="43"/>
    </row>
    <row r="110" spans="1:16" customFormat="1" ht="58" x14ac:dyDescent="0.35">
      <c r="A110" s="37"/>
      <c r="B110" s="38"/>
      <c r="C110" s="38"/>
      <c r="D110" s="4" t="s">
        <v>9</v>
      </c>
      <c r="E110" s="3" t="s">
        <v>464</v>
      </c>
      <c r="F110" s="6" t="s">
        <v>150</v>
      </c>
      <c r="G110" s="7"/>
      <c r="H110" s="8"/>
      <c r="I110" s="3" t="s">
        <v>348</v>
      </c>
      <c r="J110" s="8"/>
      <c r="K110" s="6" t="s">
        <v>162</v>
      </c>
      <c r="L110" s="72" t="s">
        <v>437</v>
      </c>
      <c r="M110" s="6">
        <f>IF(K110="Ya/Tidak",IF(L110="Ya",1,IF(L110="Tidak",0,"Blm Diisi")),IF(K110="A/B/C",IF(L110="A",1,IF(L110="B",0.5,IF(L110="C",0,"Blm Diisi"))),IF(K110="A/B/C/D",IF(L110="A",1,IF(L110="B",0.67,IF(L110="C",0.33,IF(L110="D",0,"Blm Diisi")))),IF(K110="A/B/C/D/E",IF(L110="A",1,IF(L110="B",0.75,IF(L110="C",0.5,IF(L110="D",0.25,IF(L110="E",0,"Blm Diisi")))))))))</f>
        <v>1</v>
      </c>
      <c r="N110" s="40"/>
      <c r="P110" s="72"/>
    </row>
    <row r="111" spans="1:16" customFormat="1" ht="58" x14ac:dyDescent="0.35">
      <c r="A111" s="37"/>
      <c r="B111" s="38"/>
      <c r="C111" s="38"/>
      <c r="D111" s="4" t="s">
        <v>10</v>
      </c>
      <c r="E111" s="3" t="s">
        <v>349</v>
      </c>
      <c r="F111" s="6" t="s">
        <v>150</v>
      </c>
      <c r="G111" s="7"/>
      <c r="H111" s="8"/>
      <c r="I111" s="3" t="s">
        <v>350</v>
      </c>
      <c r="J111" s="8"/>
      <c r="K111" s="6" t="s">
        <v>162</v>
      </c>
      <c r="L111" s="72" t="s">
        <v>437</v>
      </c>
      <c r="M111" s="6">
        <f>IF(K111="Ya/Tidak",IF(L111="Ya",1,IF(L111="Tidak",0,"Blm Diisi")),IF(K111="A/B/C",IF(L111="A",1,IF(L111="B",0.5,IF(L111="C",0,"Blm Diisi"))),IF(K111="A/B/C/D",IF(L111="A",1,IF(L111="B",0.67,IF(L111="C",0.33,IF(L111="D",0,"Blm Diisi")))),IF(K111="A/B/C/D/E",IF(L111="A",1,IF(L111="B",0.75,IF(L111="C",0.5,IF(L111="D",0.25,IF(L111="E",0,"Blm Diisi")))))))))</f>
        <v>1</v>
      </c>
      <c r="N111" s="40"/>
      <c r="P111" s="72"/>
    </row>
    <row r="112" spans="1:16" customFormat="1" x14ac:dyDescent="0.35">
      <c r="A112" s="37"/>
      <c r="B112" s="38"/>
      <c r="C112" s="38"/>
      <c r="D112" s="4" t="s">
        <v>12</v>
      </c>
      <c r="E112" s="3" t="s">
        <v>351</v>
      </c>
      <c r="F112" s="6"/>
      <c r="G112" s="7"/>
      <c r="H112" s="8"/>
      <c r="I112" s="209" t="s">
        <v>99</v>
      </c>
      <c r="J112" s="8"/>
      <c r="K112" s="73" t="s">
        <v>330</v>
      </c>
      <c r="L112" s="74">
        <f>L115/L113</f>
        <v>1</v>
      </c>
      <c r="M112" s="80">
        <f>L112</f>
        <v>1</v>
      </c>
      <c r="N112" s="40"/>
      <c r="P112" s="81"/>
    </row>
    <row r="113" spans="1:16" customFormat="1" ht="29" x14ac:dyDescent="0.35">
      <c r="A113" s="37"/>
      <c r="B113" s="38"/>
      <c r="C113" s="38"/>
      <c r="D113" s="4"/>
      <c r="E113" s="3" t="s">
        <v>100</v>
      </c>
      <c r="F113" s="6"/>
      <c r="G113" s="7"/>
      <c r="H113" s="8"/>
      <c r="I113" s="209"/>
      <c r="J113" s="8"/>
      <c r="K113" s="6" t="s">
        <v>331</v>
      </c>
      <c r="L113" s="72">
        <v>1</v>
      </c>
      <c r="M113" s="66"/>
      <c r="N113" s="40"/>
      <c r="P113" s="72"/>
    </row>
    <row r="114" spans="1:16" customFormat="1" ht="29" x14ac:dyDescent="0.35">
      <c r="A114" s="37"/>
      <c r="B114" s="38"/>
      <c r="C114" s="38"/>
      <c r="D114" s="4"/>
      <c r="E114" s="3" t="s">
        <v>101</v>
      </c>
      <c r="F114" s="6"/>
      <c r="G114" s="7"/>
      <c r="H114" s="8"/>
      <c r="I114" s="209"/>
      <c r="J114" s="8"/>
      <c r="K114" s="6" t="s">
        <v>331</v>
      </c>
      <c r="L114" s="72">
        <v>0</v>
      </c>
      <c r="M114" s="66"/>
      <c r="N114" s="40"/>
      <c r="P114" s="72"/>
    </row>
    <row r="115" spans="1:16" customFormat="1" ht="29" x14ac:dyDescent="0.35">
      <c r="A115" s="37"/>
      <c r="B115" s="38"/>
      <c r="C115" s="38"/>
      <c r="D115" s="4"/>
      <c r="E115" s="3" t="s">
        <v>102</v>
      </c>
      <c r="F115" s="6"/>
      <c r="G115" s="7"/>
      <c r="H115" s="8"/>
      <c r="I115" s="209"/>
      <c r="J115" s="8"/>
      <c r="K115" s="6" t="s">
        <v>331</v>
      </c>
      <c r="L115" s="72">
        <v>1</v>
      </c>
      <c r="M115" s="66"/>
      <c r="N115" s="40"/>
      <c r="P115" s="72"/>
    </row>
    <row r="116" spans="1:16" customFormat="1" ht="43.5" x14ac:dyDescent="0.35">
      <c r="A116" s="37"/>
      <c r="B116" s="38"/>
      <c r="C116" s="38"/>
      <c r="D116" s="4" t="s">
        <v>13</v>
      </c>
      <c r="E116" s="3" t="s">
        <v>352</v>
      </c>
      <c r="F116" s="6" t="s">
        <v>150</v>
      </c>
      <c r="G116" s="7"/>
      <c r="H116" s="8"/>
      <c r="I116" s="3" t="s">
        <v>103</v>
      </c>
      <c r="J116" s="8"/>
      <c r="K116" s="6" t="s">
        <v>161</v>
      </c>
      <c r="L116" s="72" t="s">
        <v>437</v>
      </c>
      <c r="M116" s="6">
        <f>IF(K116="Ya/Tidak",IF(L116="Ya",1,IF(L116="Tidak",0,"Blm Diisi")),IF(K116="A/B/C",IF(L116="A",1,IF(L116="B",0.5,IF(L116="C",0,"Blm Diisi"))),IF(K116="A/B/C/D",IF(L116="A",1,IF(L116="B",0.67,IF(L116="C",0.33,IF(L116="D",0,"Blm Diisi")))),IF(K116="A/B/C/D/E",IF(L116="A",1,IF(L116="B",0.75,IF(L116="C",0.5,IF(L116="D",0.25,IF(L116="E",0,"Blm Diisi")))))))))</f>
        <v>1</v>
      </c>
      <c r="N116" s="40"/>
      <c r="P116" s="72"/>
    </row>
    <row r="117" spans="1:16" customFormat="1" ht="29" x14ac:dyDescent="0.35">
      <c r="A117" s="37"/>
      <c r="B117" s="38"/>
      <c r="C117" s="38"/>
      <c r="D117" s="4" t="s">
        <v>16</v>
      </c>
      <c r="E117" s="3" t="s">
        <v>353</v>
      </c>
      <c r="F117" s="6" t="s">
        <v>150</v>
      </c>
      <c r="G117" s="7"/>
      <c r="H117" s="8"/>
      <c r="I117" s="3" t="s">
        <v>354</v>
      </c>
      <c r="J117" s="8"/>
      <c r="K117" s="6" t="s">
        <v>14</v>
      </c>
      <c r="L117" s="72" t="s">
        <v>150</v>
      </c>
      <c r="M117" s="6">
        <f>IF(K117="Ya/Tidak",IF(L117="Ya",1,IF(L117="Tidak",0,"Blm Diisi")),IF(K117="A/B/C",IF(L117="A",1,IF(L117="B",0.5,IF(L117="C",0,"Blm Diisi"))),IF(K117="A/B/C/D",IF(L117="A",1,IF(L117="B",0.67,IF(L117="C",0.33,IF(L117="D",0,"Blm Diisi")))),IF(K117="A/B/C/D/E",IF(L117="A",1,IF(L117="B",0.75,IF(L117="C",0.5,IF(L117="D",0.25,IF(L117="E",0,"Blm Diisi")))))))))</f>
        <v>1</v>
      </c>
      <c r="N117" s="40"/>
      <c r="P117" s="72"/>
    </row>
    <row r="118" spans="1:16" customFormat="1" x14ac:dyDescent="0.35">
      <c r="A118" s="31"/>
      <c r="B118" s="32"/>
      <c r="C118" s="32">
        <v>4</v>
      </c>
      <c r="D118" s="201" t="s">
        <v>355</v>
      </c>
      <c r="E118" s="201"/>
      <c r="F118" s="33"/>
      <c r="G118" s="33"/>
      <c r="H118" s="34">
        <v>0.75</v>
      </c>
      <c r="I118" s="34"/>
      <c r="J118" s="34">
        <v>0.75</v>
      </c>
      <c r="K118" s="35"/>
      <c r="L118" s="136"/>
      <c r="M118" s="35">
        <f>AVERAGE(M119:M119)*J118</f>
        <v>0.75</v>
      </c>
      <c r="N118" s="36">
        <f>M118/J118</f>
        <v>1</v>
      </c>
      <c r="P118" s="43"/>
    </row>
    <row r="119" spans="1:16" customFormat="1" ht="43.5" x14ac:dyDescent="0.35">
      <c r="A119" s="37"/>
      <c r="B119" s="38"/>
      <c r="C119" s="38"/>
      <c r="D119" s="4" t="s">
        <v>9</v>
      </c>
      <c r="E119" s="3" t="s">
        <v>358</v>
      </c>
      <c r="F119" s="6" t="s">
        <v>150</v>
      </c>
      <c r="G119" s="7"/>
      <c r="H119" s="8"/>
      <c r="I119" s="3" t="s">
        <v>145</v>
      </c>
      <c r="J119" s="8"/>
      <c r="K119" s="6" t="s">
        <v>161</v>
      </c>
      <c r="L119" s="138" t="s">
        <v>437</v>
      </c>
      <c r="M119" s="6">
        <f>IF(K119="Ya/Tidak",IF(L119="Ya",1,IF(L119="Tidak",0,"Blm Diisi")),IF(K119="A/B/C",IF(L119="A",1,IF(L119="B",0.5,IF(L119="C",0,"Blm Diisi"))),IF(K119="A/B/C/D",IF(L119="A",1,IF(L119="B",0.67,IF(L119="C",0.33,IF(L119="D",0,"Blm Diisi")))),IF(K119="A/B/C/D/E",IF(L119="A",1,IF(L119="B",0.75,IF(L119="C",0.5,IF(L119="D",0.25,IF(L119="E",0,"Blm Diisi")))))))))</f>
        <v>1</v>
      </c>
      <c r="N119" s="40"/>
      <c r="P119" s="72"/>
    </row>
    <row r="120" spans="1:16" customFormat="1" x14ac:dyDescent="0.35">
      <c r="A120" s="31"/>
      <c r="B120" s="32"/>
      <c r="C120" s="32">
        <v>5</v>
      </c>
      <c r="D120" s="201" t="s">
        <v>364</v>
      </c>
      <c r="E120" s="201"/>
      <c r="F120" s="33"/>
      <c r="G120" s="33"/>
      <c r="H120" s="34">
        <v>0.75</v>
      </c>
      <c r="I120" s="34"/>
      <c r="J120" s="34">
        <v>0.75</v>
      </c>
      <c r="K120" s="35"/>
      <c r="L120" s="136"/>
      <c r="M120" s="35">
        <f>AVERAGE(M121:M124)*J120</f>
        <v>0.75</v>
      </c>
      <c r="N120" s="36">
        <f>M120/J120</f>
        <v>1</v>
      </c>
      <c r="P120" s="43"/>
    </row>
    <row r="121" spans="1:16" customFormat="1" ht="58" x14ac:dyDescent="0.35">
      <c r="A121" s="37"/>
      <c r="B121" s="38"/>
      <c r="C121" s="38"/>
      <c r="D121" s="4" t="s">
        <v>9</v>
      </c>
      <c r="E121" s="3" t="s">
        <v>367</v>
      </c>
      <c r="F121" s="6" t="s">
        <v>150</v>
      </c>
      <c r="G121" s="7"/>
      <c r="H121" s="8"/>
      <c r="I121" s="3" t="s">
        <v>368</v>
      </c>
      <c r="J121" s="8"/>
      <c r="K121" s="6" t="s">
        <v>162</v>
      </c>
      <c r="L121" s="72" t="s">
        <v>437</v>
      </c>
      <c r="M121" s="6">
        <f>IF(K121="Ya/Tidak",IF(L121="Ya",1,IF(L121="Tidak",0,"Blm Diisi")),IF(K121="A/B/C",IF(L121="A",1,IF(L121="B",0.5,IF(L121="C",0,"Blm Diisi"))),IF(K121="A/B/C/D",IF(L121="A",1,IF(L121="B",0.67,IF(L121="C",0.33,IF(L121="D",0,"Blm Diisi")))),IF(K121="A/B/C/D/E",IF(L121="A",1,IF(L121="B",0.75,IF(L121="C",0.5,IF(L121="D",0.25,IF(L121="E",0,"Blm Diisi")))))))))</f>
        <v>1</v>
      </c>
      <c r="N121" s="40"/>
      <c r="P121" s="72"/>
    </row>
    <row r="122" spans="1:16" customFormat="1" ht="29" x14ac:dyDescent="0.35">
      <c r="A122" s="37"/>
      <c r="B122" s="38"/>
      <c r="C122" s="38"/>
      <c r="D122" s="4" t="s">
        <v>10</v>
      </c>
      <c r="E122" s="3" t="s">
        <v>104</v>
      </c>
      <c r="F122" s="6" t="s">
        <v>150</v>
      </c>
      <c r="G122" s="7"/>
      <c r="H122" s="8"/>
      <c r="I122" s="3" t="s">
        <v>105</v>
      </c>
      <c r="J122" s="8"/>
      <c r="K122" s="6" t="s">
        <v>14</v>
      </c>
      <c r="L122" s="135" t="s">
        <v>150</v>
      </c>
      <c r="M122" s="6">
        <f>IF(K122="Ya/Tidak",IF(L122="Ya",1,IF(L122="Tidak",0,"Blm Diisi")),IF(K122="A/B/C",IF(L122="A",1,IF(L122="B",0.5,IF(L122="C",0,"Blm Diisi"))),IF(K122="A/B/C/D",IF(L122="A",1,IF(L122="B",0.67,IF(L122="C",0.33,IF(L122="D",0,"Blm Diisi")))),IF(K122="A/B/C/D/E",IF(L122="A",1,IF(L122="B",0.75,IF(L122="C",0.5,IF(L122="D",0.25,IF(L122="E",0,"Blm Diisi")))))))))</f>
        <v>1</v>
      </c>
      <c r="N122" s="40"/>
      <c r="P122" s="72"/>
    </row>
    <row r="123" spans="1:16" customFormat="1" ht="43.5" x14ac:dyDescent="0.35">
      <c r="A123" s="37"/>
      <c r="B123" s="38"/>
      <c r="C123" s="38"/>
      <c r="D123" s="4" t="s">
        <v>12</v>
      </c>
      <c r="E123" s="3" t="s">
        <v>369</v>
      </c>
      <c r="F123" s="6" t="s">
        <v>150</v>
      </c>
      <c r="G123" s="7"/>
      <c r="H123" s="8"/>
      <c r="I123" s="3" t="s">
        <v>370</v>
      </c>
      <c r="J123" s="8"/>
      <c r="K123" s="6" t="s">
        <v>161</v>
      </c>
      <c r="L123" s="72" t="s">
        <v>437</v>
      </c>
      <c r="M123" s="6">
        <f>IF(K123="Ya/Tidak",IF(L123="Ya",1,IF(L123="Tidak",0,"Blm Diisi")),IF(K123="A/B/C",IF(L123="A",1,IF(L123="B",0.5,IF(L123="C",0,"Blm Diisi"))),IF(K123="A/B/C/D",IF(L123="A",1,IF(L123="B",0.67,IF(L123="C",0.33,IF(L123="D",0,"Blm Diisi")))),IF(K123="A/B/C/D/E",IF(L123="A",1,IF(L123="B",0.75,IF(L123="C",0.5,IF(L123="D",0.25,IF(L123="E",0,"Blm Diisi")))))))))</f>
        <v>1</v>
      </c>
      <c r="N123" s="40"/>
      <c r="P123" s="72"/>
    </row>
    <row r="124" spans="1:16" customFormat="1" ht="58" x14ac:dyDescent="0.35">
      <c r="A124" s="37"/>
      <c r="B124" s="38"/>
      <c r="C124" s="38"/>
      <c r="D124" s="4" t="s">
        <v>13</v>
      </c>
      <c r="E124" s="3" t="s">
        <v>371</v>
      </c>
      <c r="F124" s="6" t="s">
        <v>150</v>
      </c>
      <c r="G124" s="7"/>
      <c r="H124" s="8"/>
      <c r="I124" s="3" t="s">
        <v>372</v>
      </c>
      <c r="J124" s="8"/>
      <c r="K124" s="6" t="s">
        <v>162</v>
      </c>
      <c r="L124" s="72" t="s">
        <v>437</v>
      </c>
      <c r="M124" s="6">
        <f>IF(K124="Ya/Tidak",IF(L124="Ya",1,IF(L124="Tidak",0,"Blm Diisi")),IF(K124="A/B/C",IF(L124="A",1,IF(L124="B",0.5,IF(L124="C",0,"Blm Diisi"))),IF(K124="A/B/C/D",IF(L124="A",1,IF(L124="B",0.67,IF(L124="C",0.33,IF(L124="D",0,"Blm Diisi")))),IF(K124="A/B/C/D/E",IF(L124="A",1,IF(L124="B",0.75,IF(L124="C",0.5,IF(L124="D",0.25,IF(L124="E",0,"Blm Diisi")))))))))</f>
        <v>1</v>
      </c>
      <c r="N124" s="40"/>
      <c r="P124" s="72"/>
    </row>
    <row r="125" spans="1:16" customFormat="1" x14ac:dyDescent="0.35">
      <c r="A125" s="31"/>
      <c r="B125" s="32"/>
      <c r="C125" s="32">
        <v>6</v>
      </c>
      <c r="D125" s="201" t="s">
        <v>373</v>
      </c>
      <c r="E125" s="201"/>
      <c r="F125" s="33"/>
      <c r="G125" s="33"/>
      <c r="H125" s="34">
        <v>1.25</v>
      </c>
      <c r="I125" s="34"/>
      <c r="J125" s="34">
        <v>1.25</v>
      </c>
      <c r="K125" s="35"/>
      <c r="L125" s="136"/>
      <c r="M125" s="35">
        <f>AVERAGE(M126:M126)*J125</f>
        <v>1.25</v>
      </c>
      <c r="N125" s="36">
        <f>M125/J125</f>
        <v>1</v>
      </c>
      <c r="P125" s="43"/>
    </row>
    <row r="126" spans="1:16" customFormat="1" ht="43.5" x14ac:dyDescent="0.35">
      <c r="A126" s="37"/>
      <c r="B126" s="38"/>
      <c r="C126" s="38"/>
      <c r="D126" s="4" t="s">
        <v>10</v>
      </c>
      <c r="E126" s="3" t="s">
        <v>106</v>
      </c>
      <c r="F126" s="6" t="s">
        <v>150</v>
      </c>
      <c r="G126" s="7"/>
      <c r="H126" s="8"/>
      <c r="I126" s="3" t="s">
        <v>107</v>
      </c>
      <c r="J126" s="40"/>
      <c r="K126" s="6" t="s">
        <v>161</v>
      </c>
      <c r="L126" s="72" t="s">
        <v>437</v>
      </c>
      <c r="M126" s="6">
        <f>IF(K126="Ya/Tidak",IF(L126="Ya",1,IF(L126="Tidak",0,"Blm Diisi")),IF(K126="A/B/C",IF(L126="A",1,IF(L126="B",0.5,IF(L126="C",0,"Blm Diisi"))),IF(K126="A/B/C/D",IF(L126="A",1,IF(L126="B",0.67,IF(L126="C",0.33,IF(L126="D",0,"Blm Diisi")))),IF(K126="A/B/C/D/E",IF(L126="A",1,IF(L126="B",0.75,IF(L126="C",0.5,IF(L126="D",0.25,IF(L126="E",0,"Blm Diisi")))))))))</f>
        <v>1</v>
      </c>
      <c r="N126" s="40"/>
      <c r="P126" s="72"/>
    </row>
    <row r="127" spans="1:16" customFormat="1" x14ac:dyDescent="0.35">
      <c r="A127" s="31"/>
      <c r="B127" s="32"/>
      <c r="C127" s="32">
        <v>7</v>
      </c>
      <c r="D127" s="201" t="s">
        <v>382</v>
      </c>
      <c r="E127" s="201"/>
      <c r="F127" s="33"/>
      <c r="G127" s="33"/>
      <c r="H127" s="34">
        <v>1.5</v>
      </c>
      <c r="I127" s="34"/>
      <c r="J127" s="34"/>
      <c r="K127" s="35"/>
      <c r="L127" s="136"/>
      <c r="M127" s="35"/>
      <c r="N127" s="36"/>
      <c r="P127" s="43"/>
    </row>
    <row r="128" spans="1:16" customFormat="1" x14ac:dyDescent="0.35">
      <c r="A128" s="46"/>
      <c r="B128" s="47" t="s">
        <v>108</v>
      </c>
      <c r="C128" s="48" t="s">
        <v>109</v>
      </c>
      <c r="D128" s="49"/>
      <c r="E128" s="50"/>
      <c r="F128" s="51"/>
      <c r="G128" s="51"/>
      <c r="H128" s="52">
        <v>6</v>
      </c>
      <c r="I128" s="52"/>
      <c r="J128" s="52"/>
      <c r="K128" s="53"/>
      <c r="L128" s="54"/>
      <c r="M128" s="53">
        <f>SUM(M129,M135,M141,M147,M151)</f>
        <v>4.5</v>
      </c>
      <c r="N128" s="55">
        <f>M128/H128</f>
        <v>0.75</v>
      </c>
      <c r="P128" s="54"/>
    </row>
    <row r="129" spans="1:16" customFormat="1" x14ac:dyDescent="0.35">
      <c r="A129" s="31"/>
      <c r="B129" s="32"/>
      <c r="C129" s="32">
        <v>1</v>
      </c>
      <c r="D129" s="201" t="s">
        <v>110</v>
      </c>
      <c r="E129" s="201"/>
      <c r="F129" s="33"/>
      <c r="G129" s="33"/>
      <c r="H129" s="34">
        <v>0.5</v>
      </c>
      <c r="I129" s="34"/>
      <c r="J129" s="34">
        <v>0.5</v>
      </c>
      <c r="K129" s="35"/>
      <c r="L129" s="136"/>
      <c r="M129" s="35">
        <f>AVERAGE(M130:M134)*J129</f>
        <v>0.5</v>
      </c>
      <c r="N129" s="36">
        <f>M129/J129</f>
        <v>1</v>
      </c>
      <c r="P129" s="43"/>
    </row>
    <row r="130" spans="1:16" customFormat="1" ht="29" x14ac:dyDescent="0.35">
      <c r="A130" s="37"/>
      <c r="B130" s="38"/>
      <c r="C130" s="38"/>
      <c r="D130" s="4" t="s">
        <v>8</v>
      </c>
      <c r="E130" s="3" t="s">
        <v>111</v>
      </c>
      <c r="F130" s="6" t="s">
        <v>150</v>
      </c>
      <c r="G130" s="7"/>
      <c r="H130" s="8"/>
      <c r="I130" s="3" t="s">
        <v>116</v>
      </c>
      <c r="J130" s="8"/>
      <c r="K130" s="6" t="s">
        <v>14</v>
      </c>
      <c r="L130" s="135" t="s">
        <v>150</v>
      </c>
      <c r="M130" s="6">
        <f>IF(K130="Ya/Tidak",IF(L130="Ya",1,IF(L130="Tidak",0,"Blm Diisi")),IF(K130="A/B/C",IF(L130="A",1,IF(L130="B",0.5,IF(L130="C",0,"Blm Diisi"))),IF(K130="A/B/C/D",IF(L130="A",1,IF(L130="B",0.67,IF(L130="C",0.33,IF(L130="D",0,"Blm Diisi")))),IF(K130="A/B/C/D/E",IF(L130="A",1,IF(L130="B",0.75,IF(L130="C",0.5,IF(L130="D",0.25,IF(L130="E",0,"Blm Diisi")))))))))</f>
        <v>1</v>
      </c>
      <c r="N130" s="40"/>
      <c r="P130" s="39"/>
    </row>
    <row r="131" spans="1:16" customFormat="1" ht="72.5" x14ac:dyDescent="0.35">
      <c r="A131" s="37"/>
      <c r="B131" s="38"/>
      <c r="C131" s="38"/>
      <c r="D131" s="4" t="s">
        <v>9</v>
      </c>
      <c r="E131" s="3" t="s">
        <v>112</v>
      </c>
      <c r="F131" s="6" t="s">
        <v>150</v>
      </c>
      <c r="G131" s="7"/>
      <c r="H131" s="8"/>
      <c r="I131" s="3" t="s">
        <v>117</v>
      </c>
      <c r="J131" s="8"/>
      <c r="K131" s="6" t="s">
        <v>162</v>
      </c>
      <c r="L131" s="135" t="s">
        <v>437</v>
      </c>
      <c r="M131" s="6">
        <f>IF(K131="Ya/Tidak",IF(L131="Ya",1,IF(L131="Tidak",0,"Blm Diisi")),IF(K131="A/B/C",IF(L131="A",1,IF(L131="B",0.5,IF(L131="C",0,"Blm Diisi"))),IF(K131="A/B/C/D",IF(L131="A",1,IF(L131="B",0.67,IF(L131="C",0.33,IF(L131="D",0,"Blm Diisi")))),IF(K131="A/B/C/D/E",IF(L131="A",1,IF(L131="B",0.75,IF(L131="C",0.5,IF(L131="D",0.25,IF(L131="E",0,"Blm Diisi")))))))))</f>
        <v>1</v>
      </c>
      <c r="N131" s="40"/>
      <c r="P131" s="39"/>
    </row>
    <row r="132" spans="1:16" customFormat="1" ht="58" x14ac:dyDescent="0.35">
      <c r="A132" s="37"/>
      <c r="B132" s="38"/>
      <c r="C132" s="38"/>
      <c r="D132" s="4" t="s">
        <v>10</v>
      </c>
      <c r="E132" s="3" t="s">
        <v>113</v>
      </c>
      <c r="F132" s="6" t="s">
        <v>150</v>
      </c>
      <c r="G132" s="7"/>
      <c r="H132" s="8"/>
      <c r="I132" s="3" t="s">
        <v>118</v>
      </c>
      <c r="J132" s="8"/>
      <c r="K132" s="6" t="s">
        <v>162</v>
      </c>
      <c r="L132" s="135" t="s">
        <v>437</v>
      </c>
      <c r="M132" s="6">
        <f>IF(K132="Ya/Tidak",IF(L132="Ya",1,IF(L132="Tidak",0,"Blm Diisi")),IF(K132="A/B/C",IF(L132="A",1,IF(L132="B",0.5,IF(L132="C",0,"Blm Diisi"))),IF(K132="A/B/C/D",IF(L132="A",1,IF(L132="B",0.67,IF(L132="C",0.33,IF(L132="D",0,"Blm Diisi")))),IF(K132="A/B/C/D/E",IF(L132="A",1,IF(L132="B",0.75,IF(L132="C",0.5,IF(L132="D",0.25,IF(L132="E",0,"Blm Diisi")))))))))</f>
        <v>1</v>
      </c>
      <c r="N132" s="40"/>
      <c r="P132" s="39"/>
    </row>
    <row r="133" spans="1:16" customFormat="1" ht="72.5" x14ac:dyDescent="0.35">
      <c r="A133" s="37"/>
      <c r="B133" s="38"/>
      <c r="C133" s="38"/>
      <c r="D133" s="4" t="s">
        <v>12</v>
      </c>
      <c r="E133" s="3" t="s">
        <v>114</v>
      </c>
      <c r="F133" s="6" t="s">
        <v>150</v>
      </c>
      <c r="G133" s="7"/>
      <c r="H133" s="8"/>
      <c r="I133" s="3" t="s">
        <v>119</v>
      </c>
      <c r="J133" s="8"/>
      <c r="K133" s="6" t="s">
        <v>161</v>
      </c>
      <c r="L133" s="135" t="s">
        <v>437</v>
      </c>
      <c r="M133" s="6">
        <f>IF(K133="Ya/Tidak",IF(L133="Ya",1,IF(L133="Tidak",0,"Blm Diisi")),IF(K133="A/B/C",IF(L133="A",1,IF(L133="B",0.5,IF(L133="C",0,"Blm Diisi"))),IF(K133="A/B/C/D",IF(L133="A",1,IF(L133="B",0.67,IF(L133="C",0.33,IF(L133="D",0,"Blm Diisi")))),IF(K133="A/B/C/D/E",IF(L133="A",1,IF(L133="B",0.75,IF(L133="C",0.5,IF(L133="D",0.25,IF(L133="E",0,"Blm Diisi")))))))))</f>
        <v>1</v>
      </c>
      <c r="N133" s="40"/>
      <c r="P133" s="39"/>
    </row>
    <row r="134" spans="1:16" customFormat="1" ht="43.5" x14ac:dyDescent="0.35">
      <c r="A134" s="37"/>
      <c r="B134" s="38"/>
      <c r="C134" s="38"/>
      <c r="D134" s="4" t="s">
        <v>13</v>
      </c>
      <c r="E134" s="3" t="s">
        <v>115</v>
      </c>
      <c r="F134" s="6" t="s">
        <v>150</v>
      </c>
      <c r="G134" s="7"/>
      <c r="H134" s="8"/>
      <c r="I134" s="3" t="s">
        <v>120</v>
      </c>
      <c r="J134" s="8"/>
      <c r="K134" s="6" t="s">
        <v>161</v>
      </c>
      <c r="L134" s="135" t="s">
        <v>437</v>
      </c>
      <c r="M134" s="6">
        <f>IF(K134="Ya/Tidak",IF(L134="Ya",1,IF(L134="Tidak",0,"Blm Diisi")),IF(K134="A/B/C",IF(L134="A",1,IF(L134="B",0.5,IF(L134="C",0,"Blm Diisi"))),IF(K134="A/B/C/D",IF(L134="A",1,IF(L134="B",0.67,IF(L134="C",0.33,IF(L134="D",0,"Blm Diisi")))),IF(K134="A/B/C/D/E",IF(L134="A",1,IF(L134="B",0.75,IF(L134="C",0.5,IF(L134="D",0.25,IF(L134="E",0,"Blm Diisi")))))))))</f>
        <v>1</v>
      </c>
      <c r="N134" s="40"/>
      <c r="P134" s="39"/>
    </row>
    <row r="135" spans="1:16" customFormat="1" x14ac:dyDescent="0.35">
      <c r="A135" s="31"/>
      <c r="B135" s="32"/>
      <c r="C135" s="32">
        <v>2</v>
      </c>
      <c r="D135" s="201" t="s">
        <v>121</v>
      </c>
      <c r="E135" s="201"/>
      <c r="F135" s="33"/>
      <c r="G135" s="33"/>
      <c r="H135" s="34">
        <v>0.5</v>
      </c>
      <c r="I135" s="34"/>
      <c r="J135" s="34">
        <v>0.5</v>
      </c>
      <c r="K135" s="35"/>
      <c r="L135" s="136"/>
      <c r="M135" s="35">
        <f>AVERAGE(M136:M140)*J135</f>
        <v>0.5</v>
      </c>
      <c r="N135" s="36">
        <f>M135/J135</f>
        <v>1</v>
      </c>
      <c r="P135" s="43"/>
    </row>
    <row r="136" spans="1:16" customFormat="1" ht="116" x14ac:dyDescent="0.35">
      <c r="A136" s="37"/>
      <c r="B136" s="38"/>
      <c r="C136" s="38"/>
      <c r="D136" s="4" t="s">
        <v>8</v>
      </c>
      <c r="E136" s="3" t="s">
        <v>122</v>
      </c>
      <c r="F136" s="6" t="s">
        <v>150</v>
      </c>
      <c r="G136" s="7"/>
      <c r="H136" s="8"/>
      <c r="I136" s="3" t="s">
        <v>124</v>
      </c>
      <c r="J136" s="8"/>
      <c r="K136" s="6" t="s">
        <v>162</v>
      </c>
      <c r="L136" s="39" t="s">
        <v>437</v>
      </c>
      <c r="M136" s="6">
        <f>IF(K136="Ya/Tidak",IF(L136="Ya",1,IF(L136="Tidak",0,"Blm Diisi")),IF(K136="A/B/C",IF(L136="A",1,IF(L136="B",0.5,IF(L136="C",0,"Blm Diisi"))),IF(K136="A/B/C/D",IF(L136="A",1,IF(L136="B",0.67,IF(L136="C",0.33,IF(L136="D",0,"Blm Diisi")))),IF(K136="A/B/C/D/E",IF(L136="A",1,IF(L136="B",0.75,IF(L136="C",0.5,IF(L136="D",0.25,IF(L136="E",0,"Blm Diisi")))))))))</f>
        <v>1</v>
      </c>
      <c r="N136" s="40"/>
      <c r="P136" s="39"/>
    </row>
    <row r="137" spans="1:16" customFormat="1" ht="72.5" x14ac:dyDescent="0.35">
      <c r="A137" s="37"/>
      <c r="B137" s="38"/>
      <c r="C137" s="38"/>
      <c r="D137" s="4" t="s">
        <v>9</v>
      </c>
      <c r="E137" s="3" t="s">
        <v>123</v>
      </c>
      <c r="F137" s="6" t="s">
        <v>150</v>
      </c>
      <c r="G137" s="7"/>
      <c r="H137" s="8"/>
      <c r="I137" s="3" t="s">
        <v>125</v>
      </c>
      <c r="J137" s="8"/>
      <c r="K137" s="6" t="s">
        <v>161</v>
      </c>
      <c r="L137" s="135" t="s">
        <v>437</v>
      </c>
      <c r="M137" s="6">
        <f t="shared" ref="M137:M138" si="7">IF(K137="Ya/Tidak",IF(L137="Ya",1,IF(L137="Tidak",0,"Blm Diisi")),IF(K137="A/B/C",IF(L137="A",1,IF(L137="B",0.5,IF(L137="C",0,"Blm Diisi"))),IF(K137="A/B/C/D",IF(L137="A",1,IF(L137="B",0.67,IF(L137="C",0.33,IF(L137="D",0,"Blm Diisi")))),IF(K137="A/B/C/D/E",IF(L137="A",1,IF(L137="B",0.75,IF(L137="C",0.5,IF(L137="D",0.25,IF(L137="E",0,"Blm Diisi")))))))))</f>
        <v>1</v>
      </c>
      <c r="N137" s="40"/>
      <c r="P137" s="39"/>
    </row>
    <row r="138" spans="1:16" customFormat="1" ht="101.5" x14ac:dyDescent="0.35">
      <c r="A138" s="37"/>
      <c r="B138" s="38"/>
      <c r="C138" s="38"/>
      <c r="D138" s="4" t="s">
        <v>10</v>
      </c>
      <c r="E138" s="3" t="s">
        <v>146</v>
      </c>
      <c r="F138" s="6" t="s">
        <v>150</v>
      </c>
      <c r="G138" s="7"/>
      <c r="H138" s="8"/>
      <c r="I138" s="3" t="s">
        <v>126</v>
      </c>
      <c r="J138" s="8"/>
      <c r="K138" s="6" t="s">
        <v>161</v>
      </c>
      <c r="L138" s="135" t="s">
        <v>437</v>
      </c>
      <c r="M138" s="6">
        <f t="shared" si="7"/>
        <v>1</v>
      </c>
      <c r="N138" s="40"/>
      <c r="P138" s="39"/>
    </row>
    <row r="139" spans="1:16" customFormat="1" ht="72.5" x14ac:dyDescent="0.35">
      <c r="A139" s="37"/>
      <c r="B139" s="38"/>
      <c r="C139" s="38"/>
      <c r="D139" s="4" t="s">
        <v>12</v>
      </c>
      <c r="E139" s="3" t="s">
        <v>394</v>
      </c>
      <c r="F139" s="6" t="s">
        <v>150</v>
      </c>
      <c r="G139" s="7"/>
      <c r="H139" s="8"/>
      <c r="I139" s="3" t="s">
        <v>395</v>
      </c>
      <c r="J139" s="8"/>
      <c r="K139" s="6" t="s">
        <v>162</v>
      </c>
      <c r="L139" s="39" t="s">
        <v>437</v>
      </c>
      <c r="M139" s="6">
        <f>IF(K139="Ya/Tidak",IF(L139="Ya",1,IF(L139="Tidak",0,"Blm Diisi")),IF(K139="A/B/C",IF(L139="A",1,IF(L139="B",0.5,IF(L139="C",0,"Blm Diisi"))),IF(K139="A/B/C/D",IF(L139="A",1,IF(L139="B",0.67,IF(L139="C",0.33,IF(L139="D",0,"Blm Diisi")))),IF(K139="A/B/C/D/E",IF(L139="A",1,IF(L139="B",0.75,IF(L139="C",0.5,IF(L139="D",0.25,IF(L139="E",0,"Blm Diisi")))))))))</f>
        <v>1</v>
      </c>
      <c r="N139" s="40"/>
      <c r="P139" s="39"/>
    </row>
    <row r="140" spans="1:16" customFormat="1" ht="29" x14ac:dyDescent="0.35">
      <c r="A140" s="37"/>
      <c r="B140" s="38"/>
      <c r="C140" s="38"/>
      <c r="D140" s="4" t="s">
        <v>13</v>
      </c>
      <c r="E140" s="3" t="s">
        <v>127</v>
      </c>
      <c r="F140" s="6" t="s">
        <v>150</v>
      </c>
      <c r="G140" s="7"/>
      <c r="H140" s="8"/>
      <c r="I140" s="3" t="s">
        <v>128</v>
      </c>
      <c r="J140" s="8"/>
      <c r="K140" s="6" t="s">
        <v>14</v>
      </c>
      <c r="L140" s="39" t="s">
        <v>150</v>
      </c>
      <c r="M140" s="6">
        <f>IF(K140="Ya/Tidak",IF(L140="Ya",1,IF(L140="Tidak",0,"Blm Diisi")),IF(K140="A/B/C",IF(L140="A",1,IF(L140="B",0.5,IF(L140="C",0,"Blm Diisi"))),IF(K140="A/B/C/D",IF(L140="A",1,IF(L140="B",0.67,IF(L140="C",0.33,IF(L140="D",0,"Blm Diisi")))),IF(K140="A/B/C/D/E",IF(L140="A",1,IF(L140="B",0.75,IF(L140="C",0.5,IF(L140="D",0.25,IF(L140="E",0,"Blm Diisi")))))))))</f>
        <v>1</v>
      </c>
      <c r="N140" s="40"/>
      <c r="P140" s="39"/>
    </row>
    <row r="141" spans="1:16" customFormat="1" x14ac:dyDescent="0.35">
      <c r="A141" s="31"/>
      <c r="B141" s="32"/>
      <c r="C141" s="32">
        <v>3</v>
      </c>
      <c r="D141" s="201" t="s">
        <v>129</v>
      </c>
      <c r="E141" s="201"/>
      <c r="F141" s="33"/>
      <c r="G141" s="33"/>
      <c r="H141" s="34">
        <v>0</v>
      </c>
      <c r="I141" s="34"/>
      <c r="J141" s="34">
        <v>1.5</v>
      </c>
      <c r="K141" s="35"/>
      <c r="L141" s="136"/>
      <c r="M141" s="35">
        <f>AVERAGE(M142:M146)*J141</f>
        <v>1.5</v>
      </c>
      <c r="N141" s="36">
        <f>M141/J141</f>
        <v>1</v>
      </c>
      <c r="P141" s="43"/>
    </row>
    <row r="142" spans="1:16" customFormat="1" x14ac:dyDescent="0.35">
      <c r="A142" s="37"/>
      <c r="B142" s="38"/>
      <c r="C142" s="38"/>
      <c r="D142" s="4" t="s">
        <v>8</v>
      </c>
      <c r="E142" s="3" t="s">
        <v>396</v>
      </c>
      <c r="F142" s="6" t="s">
        <v>150</v>
      </c>
      <c r="G142" s="7"/>
      <c r="H142" s="8"/>
      <c r="I142" s="3" t="s">
        <v>130</v>
      </c>
      <c r="J142" s="8"/>
      <c r="K142" s="6" t="s">
        <v>14</v>
      </c>
      <c r="L142" s="39" t="s">
        <v>150</v>
      </c>
      <c r="M142" s="6">
        <f>IF(K142="Ya/Tidak",IF(L142="Ya",1,IF(L142="Tidak",0,"Blm Diisi")),IF(K142="A/B/C",IF(L142="A",1,IF(L142="B",0.5,IF(L142="C",0,"Blm Diisi"))),IF(K142="A/B/C/D",IF(L142="A",1,IF(L142="B",0.67,IF(L142="C",0.33,IF(L142="D",0,"Blm Diisi")))),IF(K142="A/B/C/D/E",IF(L142="A",1,IF(L142="B",0.75,IF(L142="C",0.5,IF(L142="D",0.25,IF(L142="E",0,"Blm Diisi")))))))))</f>
        <v>1</v>
      </c>
      <c r="N142" s="40"/>
      <c r="P142" s="39"/>
    </row>
    <row r="143" spans="1:16" customFormat="1" ht="43.5" x14ac:dyDescent="0.35">
      <c r="A143" s="37"/>
      <c r="B143" s="38"/>
      <c r="C143" s="38"/>
      <c r="D143" s="4" t="s">
        <v>9</v>
      </c>
      <c r="E143" s="3" t="s">
        <v>397</v>
      </c>
      <c r="F143" s="6" t="s">
        <v>150</v>
      </c>
      <c r="G143" s="7"/>
      <c r="H143" s="8"/>
      <c r="I143" s="3" t="s">
        <v>398</v>
      </c>
      <c r="J143" s="8"/>
      <c r="K143" s="6" t="s">
        <v>161</v>
      </c>
      <c r="L143" s="39" t="s">
        <v>437</v>
      </c>
      <c r="M143" s="6">
        <f>IF(K143="Ya/Tidak",IF(L143="Ya",1,IF(L143="Tidak",0,"Blm Diisi")),IF(K143="A/B/C",IF(L143="A",1,IF(L143="B",0.5,IF(L143="C",0,"Blm Diisi"))),IF(K143="A/B/C/D",IF(L143="A",1,IF(L143="B",0.67,IF(L143="C",0.33,IF(L143="D",0,"Blm Diisi")))),IF(K143="A/B/C/D/E",IF(L143="A",1,IF(L143="B",0.75,IF(L143="C",0.5,IF(L143="D",0.25,IF(L143="E",0,"Blm Diisi")))))))))</f>
        <v>1</v>
      </c>
      <c r="N143" s="40"/>
      <c r="P143" s="39"/>
    </row>
    <row r="144" spans="1:16" customFormat="1" ht="29" x14ac:dyDescent="0.35">
      <c r="A144" s="37"/>
      <c r="B144" s="38"/>
      <c r="C144" s="38"/>
      <c r="D144" s="4" t="s">
        <v>10</v>
      </c>
      <c r="E144" s="3" t="s">
        <v>399</v>
      </c>
      <c r="F144" s="6" t="s">
        <v>150</v>
      </c>
      <c r="G144" s="7"/>
      <c r="H144" s="8"/>
      <c r="I144" s="3" t="s">
        <v>400</v>
      </c>
      <c r="J144" s="8"/>
      <c r="K144" s="6" t="s">
        <v>14</v>
      </c>
      <c r="L144" s="39" t="s">
        <v>150</v>
      </c>
      <c r="M144" s="6">
        <f>IF(K144="Ya/Tidak",IF(L144="Ya",1,IF(L144="Tidak",0,"Blm Diisi")),IF(K144="A/B/C",IF(L144="A",1,IF(L144="B",0.5,IF(L144="C",0,"Blm Diisi"))),IF(K144="A/B/C/D",IF(L144="A",1,IF(L144="B",0.67,IF(L144="C",0.33,IF(L144="D",0,"Blm Diisi")))),IF(K144="A/B/C/D/E",IF(L144="A",1,IF(L144="B",0.75,IF(L144="C",0.5,IF(L144="D",0.25,IF(L144="E",0,"Blm Diisi")))))))))</f>
        <v>1</v>
      </c>
      <c r="N144" s="40"/>
      <c r="P144" s="39"/>
    </row>
    <row r="145" spans="1:16" customFormat="1" ht="116" x14ac:dyDescent="0.35">
      <c r="A145" s="37"/>
      <c r="B145" s="38"/>
      <c r="C145" s="38"/>
      <c r="D145" s="4" t="s">
        <v>12</v>
      </c>
      <c r="E145" s="3" t="s">
        <v>131</v>
      </c>
      <c r="F145" s="6" t="s">
        <v>150</v>
      </c>
      <c r="G145" s="7"/>
      <c r="H145" s="8"/>
      <c r="I145" s="3" t="s">
        <v>132</v>
      </c>
      <c r="J145" s="8"/>
      <c r="K145" s="6" t="s">
        <v>162</v>
      </c>
      <c r="L145" s="39" t="s">
        <v>437</v>
      </c>
      <c r="M145" s="6">
        <f>IF(K145="Ya/Tidak",IF(L145="Ya",1,IF(L145="Tidak",0,"Blm Diisi")),IF(K145="A/B/C",IF(L145="A",1,IF(L145="B",0.5,IF(L145="C",0,"Blm Diisi"))),IF(K145="A/B/C/D",IF(L145="A",1,IF(L145="B",0.67,IF(L145="C",0.33,IF(L145="D",0,"Blm Diisi")))),IF(K145="A/B/C/D/E",IF(L145="A",1,IF(L145="B",0.75,IF(L145="C",0.5,IF(L145="D",0.25,IF(L145="E",0,"Blm Diisi")))))))))</f>
        <v>1</v>
      </c>
      <c r="N145" s="40"/>
      <c r="P145" s="39"/>
    </row>
    <row r="146" spans="1:16" customFormat="1" ht="43.5" x14ac:dyDescent="0.35">
      <c r="A146" s="37"/>
      <c r="B146" s="38"/>
      <c r="C146" s="38"/>
      <c r="D146" s="4" t="s">
        <v>13</v>
      </c>
      <c r="E146" s="3" t="s">
        <v>133</v>
      </c>
      <c r="F146" s="6" t="s">
        <v>150</v>
      </c>
      <c r="G146" s="7"/>
      <c r="H146" s="8"/>
      <c r="I146" s="3" t="s">
        <v>134</v>
      </c>
      <c r="J146" s="8"/>
      <c r="K146" s="6" t="s">
        <v>161</v>
      </c>
      <c r="L146" s="135" t="s">
        <v>437</v>
      </c>
      <c r="M146" s="6">
        <f>IF(K146="Ya/Tidak",IF(L146="Ya",1,IF(L146="Tidak",0,"Blm Diisi")),IF(K146="A/B/C",IF(L146="A",1,IF(L146="B",0.5,IF(L146="C",0,"Blm Diisi"))),IF(K146="A/B/C/D",IF(L146="A",1,IF(L146="B",0.67,IF(L146="C",0.33,IF(L146="D",0,"Blm Diisi")))),IF(K146="A/B/C/D/E",IF(L146="A",1,IF(L146="B",0.75,IF(L146="C",0.5,IF(L146="D",0.25,IF(L146="E",0,"Blm Diisi")))))))))</f>
        <v>1</v>
      </c>
      <c r="N146" s="40"/>
      <c r="P146" s="39"/>
    </row>
    <row r="147" spans="1:16" customFormat="1" x14ac:dyDescent="0.35">
      <c r="A147" s="31"/>
      <c r="B147" s="32"/>
      <c r="C147" s="32">
        <v>4</v>
      </c>
      <c r="D147" s="201" t="s">
        <v>135</v>
      </c>
      <c r="E147" s="201"/>
      <c r="F147" s="33"/>
      <c r="G147" s="33"/>
      <c r="H147" s="34">
        <v>0</v>
      </c>
      <c r="I147" s="34"/>
      <c r="J147" s="34">
        <v>1.5</v>
      </c>
      <c r="K147" s="35"/>
      <c r="L147" s="136"/>
      <c r="M147" s="35">
        <f>AVERAGE(M148:M150)*J147</f>
        <v>1.5</v>
      </c>
      <c r="N147" s="36">
        <f>M147/J147</f>
        <v>1</v>
      </c>
      <c r="P147" s="43"/>
    </row>
    <row r="148" spans="1:16" customFormat="1" ht="43.5" x14ac:dyDescent="0.35">
      <c r="A148" s="37"/>
      <c r="B148" s="38"/>
      <c r="C148" s="38"/>
      <c r="D148" s="4" t="s">
        <v>8</v>
      </c>
      <c r="E148" s="3" t="s">
        <v>401</v>
      </c>
      <c r="F148" s="6" t="s">
        <v>150</v>
      </c>
      <c r="G148" s="7"/>
      <c r="H148" s="8"/>
      <c r="I148" s="3" t="s">
        <v>136</v>
      </c>
      <c r="J148" s="8"/>
      <c r="K148" s="6" t="s">
        <v>161</v>
      </c>
      <c r="L148" s="135" t="s">
        <v>437</v>
      </c>
      <c r="M148" s="6">
        <f>IF(K148="Ya/Tidak",IF(L148="Ya",1,IF(L148="Tidak",0,"Blm Diisi")),IF(K148="A/B/C",IF(L148="A",1,IF(L148="B",0.5,IF(L148="C",0,"Blm Diisi"))),IF(K148="A/B/C/D",IF(L148="A",1,IF(L148="B",0.67,IF(L148="C",0.33,IF(L148="D",0,"Blm Diisi")))),IF(K148="A/B/C/D/E",IF(L148="A",1,IF(L148="B",0.75,IF(L148="C",0.5,IF(L148="D",0.25,IF(L148="E",0,"Blm Diisi")))))))))</f>
        <v>1</v>
      </c>
      <c r="N148" s="40"/>
      <c r="P148" s="39"/>
    </row>
    <row r="149" spans="1:16" customFormat="1" ht="29" x14ac:dyDescent="0.35">
      <c r="A149" s="37"/>
      <c r="B149" s="38"/>
      <c r="C149" s="38"/>
      <c r="D149" s="4" t="s">
        <v>9</v>
      </c>
      <c r="E149" s="3" t="s">
        <v>137</v>
      </c>
      <c r="F149" s="6" t="s">
        <v>150</v>
      </c>
      <c r="G149" s="7"/>
      <c r="H149" s="8"/>
      <c r="I149" s="3" t="s">
        <v>138</v>
      </c>
      <c r="J149" s="8"/>
      <c r="K149" s="6" t="s">
        <v>14</v>
      </c>
      <c r="L149" s="135" t="s">
        <v>150</v>
      </c>
      <c r="M149" s="6">
        <f>IF(K149="Ya/Tidak",IF(L149="Ya",1,IF(L149="Tidak",0,"Blm Diisi")),IF(K149="A/B/C",IF(L149="A",1,IF(L149="B",0.5,IF(L149="C",0,"Blm Diisi"))),IF(K149="A/B/C/D",IF(L149="A",1,IF(L149="B",0.67,IF(L149="C",0.33,IF(L149="D",0,"Blm Diisi")))),IF(K149="A/B/C/D/E",IF(L149="A",1,IF(L149="B",0.75,IF(L149="C",0.5,IF(L149="D",0.25,IF(L149="E",0,"Blm Diisi")))))))))</f>
        <v>1</v>
      </c>
      <c r="N149" s="40"/>
      <c r="P149" s="39"/>
    </row>
    <row r="150" spans="1:16" customFormat="1" ht="58" x14ac:dyDescent="0.35">
      <c r="A150" s="37"/>
      <c r="B150" s="38"/>
      <c r="C150" s="38"/>
      <c r="D150" s="4" t="s">
        <v>10</v>
      </c>
      <c r="E150" s="3" t="s">
        <v>402</v>
      </c>
      <c r="F150" s="6" t="s">
        <v>150</v>
      </c>
      <c r="G150" s="7"/>
      <c r="H150" s="8"/>
      <c r="I150" s="3" t="s">
        <v>139</v>
      </c>
      <c r="J150" s="8"/>
      <c r="K150" s="6" t="s">
        <v>162</v>
      </c>
      <c r="L150" s="135" t="s">
        <v>437</v>
      </c>
      <c r="M150" s="6">
        <f>IF(K150="Ya/Tidak",IF(L150="Ya",1,IF(L150="Tidak",0,"Blm Diisi")),IF(K150="A/B/C",IF(L150="A",1,IF(L150="B",0.5,IF(L150="C",0,"Blm Diisi"))),IF(K150="A/B/C/D",IF(L150="A",1,IF(L150="B",0.67,IF(L150="C",0.33,IF(L150="D",0,"Blm Diisi")))),IF(K150="A/B/C/D/E",IF(L150="A",1,IF(L150="B",0.75,IF(L150="C",0.5,IF(L150="D",0.25,IF(L150="E",0,"Blm Diisi")))))))))</f>
        <v>1</v>
      </c>
      <c r="N150" s="40"/>
      <c r="P150" s="39"/>
    </row>
    <row r="151" spans="1:16" customFormat="1" x14ac:dyDescent="0.35">
      <c r="A151" s="31"/>
      <c r="B151" s="32"/>
      <c r="C151" s="32">
        <v>5</v>
      </c>
      <c r="D151" s="201" t="s">
        <v>140</v>
      </c>
      <c r="E151" s="201"/>
      <c r="F151" s="33"/>
      <c r="G151" s="33"/>
      <c r="H151" s="34">
        <v>0.5</v>
      </c>
      <c r="I151" s="34"/>
      <c r="J151" s="34">
        <v>0.5</v>
      </c>
      <c r="K151" s="35"/>
      <c r="L151" s="136"/>
      <c r="M151" s="35">
        <f>AVERAGE(M152:M154)*J151</f>
        <v>0.5</v>
      </c>
      <c r="N151" s="36">
        <f>M151/J151</f>
        <v>1</v>
      </c>
      <c r="P151" s="43"/>
    </row>
    <row r="152" spans="1:16" customFormat="1" ht="29" x14ac:dyDescent="0.35">
      <c r="A152" s="37"/>
      <c r="B152" s="38"/>
      <c r="C152" s="38"/>
      <c r="D152" s="4" t="s">
        <v>8</v>
      </c>
      <c r="E152" s="3" t="s">
        <v>403</v>
      </c>
      <c r="F152" s="6" t="s">
        <v>150</v>
      </c>
      <c r="G152" s="7"/>
      <c r="H152" s="8"/>
      <c r="I152" s="3" t="s">
        <v>404</v>
      </c>
      <c r="J152" s="8"/>
      <c r="K152" s="6" t="s">
        <v>14</v>
      </c>
      <c r="L152" s="39" t="s">
        <v>150</v>
      </c>
      <c r="M152" s="6">
        <f>IF(K152="Ya/Tidak",IF(L152="Ya",1,IF(L152="Tidak",0,"Blm Diisi")),IF(K152="A/B/C",IF(L152="A",1,IF(L152="B",0.5,IF(L152="C",0,"Blm Diisi"))),IF(K152="A/B/C/D",IF(L152="A",1,IF(L152="B",0.67,IF(L152="C",0.33,IF(L152="D",0,"Blm Diisi")))),IF(K152="A/B/C/D/E",IF(L152="A",1,IF(L152="B",0.75,IF(L152="C",0.5,IF(L152="D",0.25,IF(L152="E",0,"Blm Diisi")))))))))</f>
        <v>1</v>
      </c>
      <c r="N152" s="40"/>
      <c r="P152" s="39"/>
    </row>
    <row r="153" spans="1:16" customFormat="1" ht="72.5" x14ac:dyDescent="0.35">
      <c r="A153" s="37"/>
      <c r="B153" s="38"/>
      <c r="C153" s="38"/>
      <c r="D153" s="4" t="s">
        <v>9</v>
      </c>
      <c r="E153" s="3" t="s">
        <v>405</v>
      </c>
      <c r="F153" s="6" t="s">
        <v>150</v>
      </c>
      <c r="G153" s="7"/>
      <c r="H153" s="8"/>
      <c r="I153" s="3" t="s">
        <v>406</v>
      </c>
      <c r="J153" s="8"/>
      <c r="K153" s="6" t="s">
        <v>162</v>
      </c>
      <c r="L153" s="39" t="s">
        <v>437</v>
      </c>
      <c r="M153" s="6">
        <f>IF(K153="Ya/Tidak",IF(L153="Ya",1,IF(L153="Tidak",0,"Blm Diisi")),IF(K153="A/B/C",IF(L153="A",1,IF(L153="B",0.5,IF(L153="C",0,"Blm Diisi"))),IF(K153="A/B/C/D",IF(L153="A",1,IF(L153="B",0.67,IF(L153="C",0.33,IF(L153="D",0,"Blm Diisi")))),IF(K153="A/B/C/D/E",IF(L153="A",1,IF(L153="B",0.75,IF(L153="C",0.5,IF(L153="D",0.25,IF(L153="E",0,"Blm Diisi")))))))))</f>
        <v>1</v>
      </c>
      <c r="N153" s="40"/>
      <c r="P153" s="39"/>
    </row>
    <row r="154" spans="1:16" customFormat="1" ht="43.5" x14ac:dyDescent="0.35">
      <c r="A154" s="37"/>
      <c r="B154" s="38"/>
      <c r="C154" s="38"/>
      <c r="D154" s="4" t="s">
        <v>10</v>
      </c>
      <c r="E154" s="3" t="s">
        <v>407</v>
      </c>
      <c r="F154" s="6" t="s">
        <v>150</v>
      </c>
      <c r="G154" s="7"/>
      <c r="H154" s="8"/>
      <c r="I154" s="3" t="s">
        <v>408</v>
      </c>
      <c r="J154" s="8"/>
      <c r="K154" s="6" t="s">
        <v>161</v>
      </c>
      <c r="L154" s="39" t="s">
        <v>437</v>
      </c>
      <c r="M154" s="6">
        <f>IF(K154="Ya/Tidak",IF(L154="Ya",1,IF(L154="Tidak",0,"Blm Diisi")),IF(K154="A/B/C",IF(L154="A",1,IF(L154="B",0.5,IF(L154="C",0,"Blm Diisi"))),IF(K154="A/B/C/D",IF(L154="A",1,IF(L154="B",0.67,IF(L154="C",0.33,IF(L154="D",0,"Blm Diisi")))),IF(K154="A/B/C/D/E",IF(L154="A",1,IF(L154="B",0.75,IF(L154="C",0.5,IF(L154="D",0.25,IF(L154="E",0,"Blm Diisi")))))))))</f>
        <v>1</v>
      </c>
      <c r="N154" s="40"/>
      <c r="P154" s="39"/>
    </row>
    <row r="155" spans="1:16" x14ac:dyDescent="0.35">
      <c r="A155" s="204" t="s">
        <v>141</v>
      </c>
      <c r="B155" s="204"/>
      <c r="C155" s="204"/>
      <c r="D155" s="204"/>
      <c r="E155" s="204"/>
      <c r="F155" s="82"/>
      <c r="G155" s="82"/>
      <c r="H155" s="83"/>
      <c r="I155" s="84"/>
      <c r="J155" s="83"/>
      <c r="K155" s="84"/>
      <c r="L155" s="85"/>
      <c r="M155" s="83">
        <f>SUM(M7,M24,M29,M34,M46,M72,M84,M128)</f>
        <v>23.5</v>
      </c>
      <c r="N155" s="86"/>
      <c r="P155" s="85"/>
    </row>
  </sheetData>
  <mergeCells count="40">
    <mergeCell ref="I90:I95"/>
    <mergeCell ref="I96:I101"/>
    <mergeCell ref="D109:E109"/>
    <mergeCell ref="D102:E102"/>
    <mergeCell ref="I112:I115"/>
    <mergeCell ref="D67:E67"/>
    <mergeCell ref="D129:E129"/>
    <mergeCell ref="D73:E73"/>
    <mergeCell ref="D80:E80"/>
    <mergeCell ref="D85:E85"/>
    <mergeCell ref="D118:E118"/>
    <mergeCell ref="D120:E120"/>
    <mergeCell ref="D125:E125"/>
    <mergeCell ref="D127:E127"/>
    <mergeCell ref="D70:E70"/>
    <mergeCell ref="D12:E12"/>
    <mergeCell ref="D16:E16"/>
    <mergeCell ref="D21:E21"/>
    <mergeCell ref="D25:E25"/>
    <mergeCell ref="D28:E28"/>
    <mergeCell ref="D35:E35"/>
    <mergeCell ref="D42:E42"/>
    <mergeCell ref="D39:E39"/>
    <mergeCell ref="D45:E45"/>
    <mergeCell ref="D47:E47"/>
    <mergeCell ref="D52:E52"/>
    <mergeCell ref="D53:E53"/>
    <mergeCell ref="D56:E56"/>
    <mergeCell ref="D57:E57"/>
    <mergeCell ref="D64:E64"/>
    <mergeCell ref="D141:E141"/>
    <mergeCell ref="D135:E135"/>
    <mergeCell ref="D147:E147"/>
    <mergeCell ref="D151:E151"/>
    <mergeCell ref="A155:E155"/>
    <mergeCell ref="D8:E8"/>
    <mergeCell ref="K2:N2"/>
    <mergeCell ref="A4:E4"/>
    <mergeCell ref="F4:G4"/>
    <mergeCell ref="B6:E6"/>
  </mergeCells>
  <conditionalFormatting sqref="E32">
    <cfRule type="containsText" dxfId="4" priority="1" operator="containsText" text="Dihapus">
      <formula>NOT(ISERROR(SEARCH("Dihapus",E32)))</formula>
    </cfRule>
  </conditionalFormatting>
  <dataValidations count="6">
    <dataValidation type="list" allowBlank="1" showInputMessage="1" showErrorMessage="1" sqref="M93:M95 M113:M115 M97:M101 M91" xr:uid="{FC0EE22E-3984-46A4-BC3D-FBF4DD5DE5BC}">
      <formula1>"-"</formula1>
    </dataValidation>
    <dataValidation type="list" allowBlank="1" showInputMessage="1" showErrorMessage="1" sqref="L65 L139 L14 L81:L83 L54:L55 L150 L40:L41 L68 L108 L10:L11 L110:L111 L121 L124 L58:L63 L43 L131:L132 L136 L145 L153 L74:L79 L17:L20 L22:L23 L48:L50 L36:L38" xr:uid="{30952701-153F-41C5-9904-F7E488360832}">
      <formula1>"A,B,C,D"</formula1>
    </dataValidation>
    <dataValidation type="list" allowBlank="1" showInputMessage="1" showErrorMessage="1" sqref="L9 L143 L123 L154 L66 L103:L107 L31 L44:L45 L51 L86 L116 L148 L15 L126 L133:L134 L137:L138 L146 L119 L26:L27" xr:uid="{AA886ACB-02EA-4C58-B3A4-4D6C35741FAB}">
      <formula1>"A,B,C"</formula1>
    </dataValidation>
    <dataValidation type="list" allowBlank="1" showInputMessage="1" showErrorMessage="1" sqref="L144 L149 L140 L71 L152 L142 L13 L87:L89 L32 L117 L122 L130" xr:uid="{AEB0EFA8-FD08-460A-B05D-19FACC73531D}">
      <formula1>"Ya,Tidak"</formula1>
    </dataValidation>
    <dataValidation type="list" allowBlank="1" showInputMessage="1" showErrorMessage="1" sqref="L69" xr:uid="{C2009BC5-FB0E-470A-A080-B9C53D461391}">
      <formula1>"A,B,C,D,E"</formula1>
    </dataValidation>
    <dataValidation type="whole" operator="greaterThanOrEqual" allowBlank="1" showInputMessage="1" showErrorMessage="1" sqref="L113:L115" xr:uid="{9F0CAE20-8FFB-4706-B07F-1F49D642296F}">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LKE UTAMA</vt:lpstr>
      <vt:lpstr>LKE Pusat</vt:lpstr>
      <vt:lpstr>LKE Unit</vt:lpstr>
      <vt:lpstr>Unit 1</vt:lpstr>
      <vt:lpstr>Unit 2</vt:lpstr>
      <vt:lpstr>Unit 3</vt:lpstr>
      <vt:lpstr>Unit 4</vt:lpstr>
      <vt:lpstr>Unit 5</vt:lpstr>
      <vt:lpstr>Unit 6</vt:lpstr>
      <vt:lpstr>Unit 7</vt:lpstr>
      <vt:lpstr>Unit 8</vt:lpstr>
      <vt:lpstr>Unit 9</vt:lpstr>
      <vt:lpstr>Unit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ESR.Admin</cp:lastModifiedBy>
  <dcterms:created xsi:type="dcterms:W3CDTF">2019-02-07T09:18:56Z</dcterms:created>
  <dcterms:modified xsi:type="dcterms:W3CDTF">2019-05-06T04:28:49Z</dcterms:modified>
</cp:coreProperties>
</file>